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资料\2026年\网站管理\网站发布\3月\0320\预决算公开\汇总\"/>
    </mc:Choice>
  </mc:AlternateContent>
  <bookViews>
    <workbookView xWindow="0" yWindow="0" windowWidth="27945" windowHeight="12375" firstSheet="19"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definedNames>
    <definedName name="_xlnm._FilterDatabase" localSheetId="11" hidden="1">'10工资福利'!$A$1:$V$37</definedName>
    <definedName name="_xlnm._FilterDatabase" localSheetId="4" hidden="1">'3支出总表'!$A$5:$H$93</definedName>
    <definedName name="_xlnm._FilterDatabase" localSheetId="6" hidden="1">'5支出分类（部门预算）'!$A$5:$U$51</definedName>
    <definedName name="_xlnm.Print_Titles" localSheetId="11">'10工资福利'!$1:$5</definedName>
    <definedName name="_xlnm.Print_Titles" localSheetId="4">'3支出总表'!$1:$5</definedName>
    <definedName name="_xlnm.Print_Titles" localSheetId="5">'4支出分类(政府预算)'!$1:$5</definedName>
    <definedName name="_xlnm.Print_Titles" localSheetId="6">'5支出分类（部门预算）'!$1:$5</definedName>
    <definedName name="_xlnm.Print_Titles" localSheetId="8">'7一般公共预算支出表'!$1:$6</definedName>
    <definedName name="_xlnm.Print_Titles" localSheetId="9">'8一般公共预算基本支出情况表'!$1:$5</definedName>
    <definedName name="_xlnm.Print_Titles" localSheetId="10">'9工资福利(政府预算)'!$1:$5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25" l="1"/>
  <c r="H9" i="25"/>
  <c r="G9" i="25"/>
  <c r="F9" i="25"/>
  <c r="E9" i="25"/>
  <c r="D9" i="25"/>
  <c r="C9" i="25"/>
  <c r="E26" i="24"/>
  <c r="D26" i="24"/>
  <c r="E23" i="24"/>
  <c r="D23" i="24"/>
  <c r="E21" i="24"/>
  <c r="D21" i="24"/>
  <c r="E19" i="24"/>
  <c r="D19" i="24"/>
  <c r="E17" i="24"/>
  <c r="D17" i="24"/>
  <c r="E8" i="24"/>
  <c r="D8" i="24"/>
  <c r="E7" i="24"/>
  <c r="D7" i="24"/>
  <c r="C24" i="23"/>
  <c r="C23" i="23"/>
  <c r="C22" i="23"/>
  <c r="C21" i="23"/>
  <c r="C20" i="23"/>
  <c r="D19" i="23"/>
  <c r="C19" i="23"/>
  <c r="D18" i="23"/>
  <c r="C18" i="23"/>
  <c r="D17" i="23"/>
  <c r="C17" i="23"/>
  <c r="D16" i="23"/>
  <c r="C16" i="23"/>
  <c r="D15" i="23"/>
  <c r="C15" i="23"/>
  <c r="D14" i="23"/>
  <c r="C14" i="23"/>
  <c r="D13" i="23"/>
  <c r="C13" i="23"/>
  <c r="D12" i="23"/>
  <c r="C12" i="23"/>
  <c r="D11" i="23"/>
  <c r="C11" i="23"/>
  <c r="D10" i="23"/>
  <c r="C10" i="23"/>
  <c r="D9" i="23"/>
  <c r="C9" i="23"/>
  <c r="M8" i="23"/>
  <c r="E8" i="23"/>
  <c r="D8" i="23"/>
  <c r="C8" i="23"/>
  <c r="M7" i="23"/>
  <c r="L7" i="23"/>
  <c r="K7" i="23"/>
  <c r="J7" i="23"/>
  <c r="I7" i="23"/>
  <c r="H7" i="23"/>
  <c r="G7" i="23"/>
  <c r="F7" i="23"/>
  <c r="E7" i="23"/>
  <c r="D7" i="23"/>
  <c r="C7" i="23"/>
  <c r="D25" i="22"/>
  <c r="C25" i="22"/>
  <c r="H24" i="22"/>
  <c r="G24" i="22"/>
  <c r="F24" i="22"/>
  <c r="E24" i="22"/>
  <c r="D24" i="22"/>
  <c r="C24" i="22"/>
  <c r="H23" i="22"/>
  <c r="G23" i="22"/>
  <c r="F23" i="22"/>
  <c r="E23" i="22"/>
  <c r="D23" i="22"/>
  <c r="C23" i="22"/>
  <c r="H22" i="22"/>
  <c r="G22" i="22"/>
  <c r="F22" i="22"/>
  <c r="E22" i="22"/>
  <c r="D22" i="22"/>
  <c r="C22" i="22"/>
  <c r="D21" i="22"/>
  <c r="C21" i="22"/>
  <c r="H20" i="22"/>
  <c r="G20" i="22"/>
  <c r="F20" i="22"/>
  <c r="E20" i="22"/>
  <c r="D20" i="22"/>
  <c r="C20" i="22"/>
  <c r="H19" i="22"/>
  <c r="G19" i="22"/>
  <c r="F19" i="22"/>
  <c r="E19" i="22"/>
  <c r="D19" i="22"/>
  <c r="C19" i="22"/>
  <c r="H18" i="22"/>
  <c r="G18" i="22"/>
  <c r="F18" i="22"/>
  <c r="E18" i="22"/>
  <c r="D18" i="22"/>
  <c r="C18" i="22"/>
  <c r="D17" i="22"/>
  <c r="C17" i="22"/>
  <c r="D13" i="22"/>
  <c r="C13" i="22"/>
  <c r="H12" i="22"/>
  <c r="G12" i="22"/>
  <c r="F12" i="22"/>
  <c r="E12" i="22"/>
  <c r="D12" i="22"/>
  <c r="C12" i="22"/>
  <c r="H11" i="22"/>
  <c r="G11" i="22"/>
  <c r="F11" i="22"/>
  <c r="E11" i="22"/>
  <c r="D11" i="22"/>
  <c r="C11" i="22"/>
  <c r="H10" i="22"/>
  <c r="G10" i="22"/>
  <c r="F10" i="22"/>
  <c r="E10" i="22"/>
  <c r="D10" i="22"/>
  <c r="C10" i="22"/>
  <c r="H9" i="22"/>
  <c r="G9" i="22"/>
  <c r="F9" i="22"/>
  <c r="E9" i="22"/>
  <c r="D9" i="22"/>
  <c r="C9" i="22"/>
  <c r="H8" i="22"/>
  <c r="G8" i="22"/>
  <c r="F8" i="22"/>
  <c r="E8" i="22"/>
  <c r="D8" i="22"/>
  <c r="C8" i="22"/>
  <c r="E13" i="17"/>
  <c r="C13" i="17"/>
  <c r="E12" i="17"/>
  <c r="C12" i="17"/>
  <c r="E11" i="17"/>
  <c r="C11" i="17"/>
  <c r="E10" i="17"/>
  <c r="C10" i="17"/>
  <c r="E9" i="17"/>
  <c r="C9" i="17"/>
  <c r="E8" i="17"/>
  <c r="C8" i="17"/>
  <c r="H7" i="17"/>
  <c r="G7" i="17"/>
  <c r="F7" i="17"/>
  <c r="E7" i="17"/>
  <c r="C7" i="17"/>
  <c r="H6" i="17"/>
  <c r="G6" i="17"/>
  <c r="F6" i="17"/>
  <c r="E6" i="17"/>
  <c r="C6" i="17"/>
  <c r="F19" i="16"/>
  <c r="AG18" i="16"/>
  <c r="AF18" i="16"/>
  <c r="AE18" i="16"/>
  <c r="AD18" i="16"/>
  <c r="AC18" i="16"/>
  <c r="AB18" i="16"/>
  <c r="AA18" i="16"/>
  <c r="Z18" i="16"/>
  <c r="Y18" i="16"/>
  <c r="X18" i="16"/>
  <c r="W18" i="16"/>
  <c r="V18" i="16"/>
  <c r="U18" i="16"/>
  <c r="T18" i="16"/>
  <c r="S18" i="16"/>
  <c r="R18" i="16"/>
  <c r="Q18" i="16"/>
  <c r="P18" i="16"/>
  <c r="O18" i="16"/>
  <c r="N18" i="16"/>
  <c r="M18" i="16"/>
  <c r="L18" i="16"/>
  <c r="K18" i="16"/>
  <c r="J18" i="16"/>
  <c r="I18" i="16"/>
  <c r="H18" i="16"/>
  <c r="G18" i="16"/>
  <c r="F18" i="16"/>
  <c r="F17" i="16"/>
  <c r="AG16" i="16"/>
  <c r="AF16" i="16"/>
  <c r="AE16" i="16"/>
  <c r="AD16" i="16"/>
  <c r="AC16" i="16"/>
  <c r="AB16" i="16"/>
  <c r="AA16" i="16"/>
  <c r="Z16" i="16"/>
  <c r="Y16" i="16"/>
  <c r="X16" i="16"/>
  <c r="W16" i="16"/>
  <c r="V16" i="16"/>
  <c r="U16" i="16"/>
  <c r="T16" i="16"/>
  <c r="S16" i="16"/>
  <c r="R16" i="16"/>
  <c r="Q16" i="16"/>
  <c r="P16" i="16"/>
  <c r="O16" i="16"/>
  <c r="N16" i="16"/>
  <c r="M16" i="16"/>
  <c r="L16" i="16"/>
  <c r="K16" i="16"/>
  <c r="J16" i="16"/>
  <c r="I16" i="16"/>
  <c r="H16" i="16"/>
  <c r="G16" i="16"/>
  <c r="F16" i="16"/>
  <c r="F15" i="16"/>
  <c r="AG14" i="16"/>
  <c r="AF14" i="16"/>
  <c r="AE14" i="16"/>
  <c r="AD14" i="16"/>
  <c r="AC14" i="16"/>
  <c r="AB14" i="16"/>
  <c r="AA14" i="16"/>
  <c r="Z14" i="16"/>
  <c r="Y14" i="16"/>
  <c r="X14" i="16"/>
  <c r="W14" i="16"/>
  <c r="V14" i="16"/>
  <c r="U14" i="16"/>
  <c r="T14" i="16"/>
  <c r="S14" i="16"/>
  <c r="R14" i="16"/>
  <c r="Q14" i="16"/>
  <c r="P14" i="16"/>
  <c r="O14" i="16"/>
  <c r="N14" i="16"/>
  <c r="M14" i="16"/>
  <c r="L14" i="16"/>
  <c r="K14" i="16"/>
  <c r="J14" i="16"/>
  <c r="I14" i="16"/>
  <c r="H14" i="16"/>
  <c r="G14" i="16"/>
  <c r="F14" i="16"/>
  <c r="F13" i="16"/>
  <c r="AG12" i="16"/>
  <c r="AF12" i="16"/>
  <c r="AE12" i="16"/>
  <c r="AD12" i="16"/>
  <c r="AC12" i="16"/>
  <c r="AB12" i="16"/>
  <c r="AA12" i="16"/>
  <c r="Z12" i="16"/>
  <c r="Y12" i="16"/>
  <c r="X12" i="16"/>
  <c r="W12" i="16"/>
  <c r="V12" i="16"/>
  <c r="U12" i="16"/>
  <c r="T12" i="16"/>
  <c r="S12" i="16"/>
  <c r="R12" i="16"/>
  <c r="Q12" i="16"/>
  <c r="P12" i="16"/>
  <c r="O12" i="16"/>
  <c r="N12" i="16"/>
  <c r="M12" i="16"/>
  <c r="L12" i="16"/>
  <c r="K12" i="16"/>
  <c r="J12" i="16"/>
  <c r="I12" i="16"/>
  <c r="H12" i="16"/>
  <c r="G12" i="16"/>
  <c r="F12" i="16"/>
  <c r="F11" i="16"/>
  <c r="AG10" i="16"/>
  <c r="AF10" i="16"/>
  <c r="AE10" i="16"/>
  <c r="AD10" i="16"/>
  <c r="AC10" i="16"/>
  <c r="AB10" i="16"/>
  <c r="AA10" i="16"/>
  <c r="Z10" i="16"/>
  <c r="Y10" i="16"/>
  <c r="X10" i="16"/>
  <c r="W10" i="16"/>
  <c r="V10" i="16"/>
  <c r="U10" i="16"/>
  <c r="T10" i="16"/>
  <c r="S10" i="16"/>
  <c r="R10" i="16"/>
  <c r="Q10" i="16"/>
  <c r="P10" i="16"/>
  <c r="O10" i="16"/>
  <c r="N10" i="16"/>
  <c r="M10" i="16"/>
  <c r="L10" i="16"/>
  <c r="K10" i="16"/>
  <c r="J10" i="16"/>
  <c r="I10" i="16"/>
  <c r="H10" i="16"/>
  <c r="G10" i="16"/>
  <c r="F10" i="16"/>
  <c r="F9" i="16"/>
  <c r="AG8" i="16"/>
  <c r="AF8" i="16"/>
  <c r="AE8" i="16"/>
  <c r="AD8" i="16"/>
  <c r="AC8" i="16"/>
  <c r="AB8" i="16"/>
  <c r="AA8" i="16"/>
  <c r="Z8" i="16"/>
  <c r="Y8" i="16"/>
  <c r="X8" i="16"/>
  <c r="W8" i="16"/>
  <c r="V8" i="16"/>
  <c r="U8" i="16"/>
  <c r="T8" i="16"/>
  <c r="S8" i="16"/>
  <c r="R8" i="16"/>
  <c r="Q8" i="16"/>
  <c r="P8" i="16"/>
  <c r="O8" i="16"/>
  <c r="N8" i="16"/>
  <c r="M8" i="16"/>
  <c r="L8" i="16"/>
  <c r="K8" i="16"/>
  <c r="J8" i="16"/>
  <c r="I8" i="16"/>
  <c r="H8" i="16"/>
  <c r="G8" i="16"/>
  <c r="F8" i="16"/>
  <c r="AG7" i="16"/>
  <c r="AF7" i="16"/>
  <c r="AE7" i="16"/>
  <c r="AD7" i="16"/>
  <c r="AC7" i="16"/>
  <c r="AB7" i="16"/>
  <c r="AA7" i="16"/>
  <c r="Z7" i="16"/>
  <c r="Y7" i="16"/>
  <c r="X7" i="16"/>
  <c r="W7" i="16"/>
  <c r="V7" i="16"/>
  <c r="U7" i="16"/>
  <c r="T7" i="16"/>
  <c r="S7" i="16"/>
  <c r="R7" i="16"/>
  <c r="Q7" i="16"/>
  <c r="P7" i="16"/>
  <c r="O7" i="16"/>
  <c r="N7" i="16"/>
  <c r="M7" i="16"/>
  <c r="L7" i="16"/>
  <c r="K7" i="16"/>
  <c r="J7" i="16"/>
  <c r="I7" i="16"/>
  <c r="H7" i="16"/>
  <c r="G7" i="16"/>
  <c r="F7" i="16"/>
  <c r="AG6" i="16"/>
  <c r="AF6" i="16"/>
  <c r="AE6" i="16"/>
  <c r="AD6" i="16"/>
  <c r="AC6" i="16"/>
  <c r="AB6" i="16"/>
  <c r="AA6" i="16"/>
  <c r="Z6" i="16"/>
  <c r="Y6" i="16"/>
  <c r="X6" i="16"/>
  <c r="W6" i="16"/>
  <c r="V6" i="16"/>
  <c r="U6" i="16"/>
  <c r="T6" i="16"/>
  <c r="S6" i="16"/>
  <c r="R6" i="16"/>
  <c r="Q6" i="16"/>
  <c r="P6" i="16"/>
  <c r="O6" i="16"/>
  <c r="N6" i="16"/>
  <c r="M6" i="16"/>
  <c r="L6" i="16"/>
  <c r="K6" i="16"/>
  <c r="J6" i="16"/>
  <c r="I6" i="16"/>
  <c r="H6" i="16"/>
  <c r="G6" i="16"/>
  <c r="F6" i="16"/>
  <c r="R19" i="15"/>
  <c r="F19" i="15"/>
  <c r="S18" i="15"/>
  <c r="R18" i="15"/>
  <c r="F18" i="15"/>
  <c r="R17" i="15"/>
  <c r="F17" i="15"/>
  <c r="S16" i="15"/>
  <c r="R16" i="15"/>
  <c r="F16" i="15"/>
  <c r="R15" i="15"/>
  <c r="F15" i="15"/>
  <c r="S14" i="15"/>
  <c r="R14" i="15"/>
  <c r="F14" i="15"/>
  <c r="R13" i="15"/>
  <c r="F13" i="15"/>
  <c r="S12" i="15"/>
  <c r="R12" i="15"/>
  <c r="F12" i="15"/>
  <c r="R11" i="15"/>
  <c r="F11" i="15"/>
  <c r="S10" i="15"/>
  <c r="R10" i="15"/>
  <c r="F10" i="15"/>
  <c r="R9" i="15"/>
  <c r="G9" i="15"/>
  <c r="F9" i="15"/>
  <c r="T8" i="15"/>
  <c r="S8" i="15"/>
  <c r="R8" i="15"/>
  <c r="Q8" i="15"/>
  <c r="P8" i="15"/>
  <c r="O8" i="15"/>
  <c r="N8" i="15"/>
  <c r="M8" i="15"/>
  <c r="L8" i="15"/>
  <c r="K8" i="15"/>
  <c r="J8" i="15"/>
  <c r="I8" i="15"/>
  <c r="H8" i="15"/>
  <c r="G8" i="15"/>
  <c r="F8" i="15"/>
  <c r="T7" i="15"/>
  <c r="S7" i="15"/>
  <c r="R7" i="15"/>
  <c r="Q7" i="15"/>
  <c r="P7" i="15"/>
  <c r="O7" i="15"/>
  <c r="N7" i="15"/>
  <c r="M7" i="15"/>
  <c r="L7" i="15"/>
  <c r="K7" i="15"/>
  <c r="J7" i="15"/>
  <c r="I7" i="15"/>
  <c r="H7" i="15"/>
  <c r="G7" i="15"/>
  <c r="F7" i="15"/>
  <c r="T6" i="15"/>
  <c r="S6" i="15"/>
  <c r="R6" i="15"/>
  <c r="Q6" i="15"/>
  <c r="P6" i="15"/>
  <c r="O6" i="15"/>
  <c r="N6" i="15"/>
  <c r="M6" i="15"/>
  <c r="L6" i="15"/>
  <c r="K6" i="15"/>
  <c r="J6" i="15"/>
  <c r="I6" i="15"/>
  <c r="H6" i="15"/>
  <c r="G6" i="15"/>
  <c r="F6" i="15"/>
  <c r="F20" i="14"/>
  <c r="K19" i="14"/>
  <c r="J19" i="14"/>
  <c r="I19" i="14"/>
  <c r="H19" i="14"/>
  <c r="G19" i="14"/>
  <c r="F19" i="14"/>
  <c r="F18" i="14"/>
  <c r="K17" i="14"/>
  <c r="J17" i="14"/>
  <c r="I17" i="14"/>
  <c r="H17" i="14"/>
  <c r="G17" i="14"/>
  <c r="F17" i="14"/>
  <c r="F16" i="14"/>
  <c r="F15" i="14"/>
  <c r="L14" i="14"/>
  <c r="K14" i="14"/>
  <c r="J14" i="14"/>
  <c r="I14" i="14"/>
  <c r="H14" i="14"/>
  <c r="G14" i="14"/>
  <c r="F14" i="14"/>
  <c r="F13" i="14"/>
  <c r="H12" i="14"/>
  <c r="F12" i="14"/>
  <c r="F11" i="14"/>
  <c r="H10" i="14"/>
  <c r="F10" i="14"/>
  <c r="F9" i="14"/>
  <c r="K8" i="14"/>
  <c r="J8" i="14"/>
  <c r="I8" i="14"/>
  <c r="H8" i="14"/>
  <c r="F8" i="14"/>
  <c r="K7" i="14"/>
  <c r="J7" i="14"/>
  <c r="I7" i="14"/>
  <c r="H7" i="14"/>
  <c r="G7" i="14"/>
  <c r="F7" i="14"/>
  <c r="K6" i="14"/>
  <c r="H6" i="14"/>
  <c r="F6" i="14"/>
  <c r="F20" i="13"/>
  <c r="J19" i="13"/>
  <c r="F19" i="13"/>
  <c r="F18" i="13"/>
  <c r="J17" i="13"/>
  <c r="G17" i="13"/>
  <c r="F17" i="13"/>
  <c r="F16" i="13"/>
  <c r="F15" i="13"/>
  <c r="J14" i="13"/>
  <c r="F14" i="13"/>
  <c r="F13" i="13"/>
  <c r="J12" i="13"/>
  <c r="F12" i="13"/>
  <c r="F9" i="13"/>
  <c r="J8" i="13"/>
  <c r="G8" i="13"/>
  <c r="F8" i="13"/>
  <c r="J7" i="13"/>
  <c r="I7" i="13"/>
  <c r="H7" i="13"/>
  <c r="G7" i="13"/>
  <c r="F7" i="13"/>
  <c r="J6" i="13"/>
  <c r="I6" i="13"/>
  <c r="H6" i="13"/>
  <c r="G6" i="13"/>
  <c r="F6" i="13"/>
  <c r="L37" i="12"/>
  <c r="G37" i="12"/>
  <c r="F37" i="12"/>
  <c r="L36" i="12"/>
  <c r="G36" i="12"/>
  <c r="F36" i="12"/>
  <c r="L35" i="12"/>
  <c r="G35" i="12"/>
  <c r="F35" i="12"/>
  <c r="L34" i="12"/>
  <c r="G34" i="12"/>
  <c r="F34" i="12"/>
  <c r="R33" i="12"/>
  <c r="Q33" i="12"/>
  <c r="P33" i="12"/>
  <c r="O33" i="12"/>
  <c r="N33" i="12"/>
  <c r="M33" i="12"/>
  <c r="L33" i="12"/>
  <c r="K33" i="12"/>
  <c r="J33" i="12"/>
  <c r="I33" i="12"/>
  <c r="H33" i="12"/>
  <c r="G33" i="12"/>
  <c r="F33" i="12"/>
  <c r="L32" i="12"/>
  <c r="G32" i="12"/>
  <c r="F32" i="12"/>
  <c r="L31" i="12"/>
  <c r="G31" i="12"/>
  <c r="F31" i="12"/>
  <c r="L30" i="12"/>
  <c r="G30" i="12"/>
  <c r="F30" i="12"/>
  <c r="L29" i="12"/>
  <c r="G29" i="12"/>
  <c r="F29" i="12"/>
  <c r="V28" i="12"/>
  <c r="R28" i="12"/>
  <c r="Q28" i="12"/>
  <c r="P28" i="12"/>
  <c r="O28" i="12"/>
  <c r="N28" i="12"/>
  <c r="M28" i="12"/>
  <c r="L28" i="12"/>
  <c r="K28" i="12"/>
  <c r="J28" i="12"/>
  <c r="I28" i="12"/>
  <c r="H28" i="12"/>
  <c r="G28" i="12"/>
  <c r="F28" i="12"/>
  <c r="G27" i="12"/>
  <c r="F27" i="12"/>
  <c r="L26" i="12"/>
  <c r="G26" i="12"/>
  <c r="F26" i="12"/>
  <c r="L25" i="12"/>
  <c r="G25" i="12"/>
  <c r="F25" i="12"/>
  <c r="G24" i="12"/>
  <c r="F24" i="12"/>
  <c r="R23" i="12"/>
  <c r="Q23" i="12"/>
  <c r="P23" i="12"/>
  <c r="O23" i="12"/>
  <c r="N23" i="12"/>
  <c r="M23" i="12"/>
  <c r="L23" i="12"/>
  <c r="K23" i="12"/>
  <c r="J23" i="12"/>
  <c r="I23" i="12"/>
  <c r="H23" i="12"/>
  <c r="G23" i="12"/>
  <c r="F23" i="12"/>
  <c r="L22" i="12"/>
  <c r="G22" i="12"/>
  <c r="F22" i="12"/>
  <c r="L21" i="12"/>
  <c r="G21" i="12"/>
  <c r="F21" i="12"/>
  <c r="L20" i="12"/>
  <c r="G20" i="12"/>
  <c r="F20" i="12"/>
  <c r="L19" i="12"/>
  <c r="G19" i="12"/>
  <c r="F19" i="12"/>
  <c r="R18" i="12"/>
  <c r="Q18" i="12"/>
  <c r="P18" i="12"/>
  <c r="O18" i="12"/>
  <c r="N18" i="12"/>
  <c r="M18" i="12"/>
  <c r="L18" i="12"/>
  <c r="K18" i="12"/>
  <c r="J18" i="12"/>
  <c r="I18" i="12"/>
  <c r="H18" i="12"/>
  <c r="G18" i="12"/>
  <c r="F18" i="12"/>
  <c r="L17" i="12"/>
  <c r="G17" i="12"/>
  <c r="F17" i="12"/>
  <c r="L16" i="12"/>
  <c r="G16" i="12"/>
  <c r="F16" i="12"/>
  <c r="L15" i="12"/>
  <c r="G15" i="12"/>
  <c r="F15" i="12"/>
  <c r="L14" i="12"/>
  <c r="G14" i="12"/>
  <c r="F14" i="12"/>
  <c r="T13" i="12"/>
  <c r="S13" i="12"/>
  <c r="R13" i="12"/>
  <c r="Q13" i="12"/>
  <c r="P13" i="12"/>
  <c r="O13" i="12"/>
  <c r="N13" i="12"/>
  <c r="M13" i="12"/>
  <c r="L13" i="12"/>
  <c r="K13" i="12"/>
  <c r="J13" i="12"/>
  <c r="I13" i="12"/>
  <c r="H13" i="12"/>
  <c r="G13" i="12"/>
  <c r="F13" i="12"/>
  <c r="L12" i="12"/>
  <c r="G12" i="12"/>
  <c r="F12" i="12"/>
  <c r="L11" i="12"/>
  <c r="G11" i="12"/>
  <c r="F11" i="12"/>
  <c r="L10" i="12"/>
  <c r="G10" i="12"/>
  <c r="F10" i="12"/>
  <c r="L9" i="12"/>
  <c r="G9" i="12"/>
  <c r="F9" i="12"/>
  <c r="V8" i="12"/>
  <c r="R8" i="12"/>
  <c r="Q8" i="12"/>
  <c r="P8" i="12"/>
  <c r="O8" i="12"/>
  <c r="N8" i="12"/>
  <c r="M8" i="12"/>
  <c r="L8" i="12"/>
  <c r="K8" i="12"/>
  <c r="J8" i="12"/>
  <c r="I8" i="12"/>
  <c r="H8" i="12"/>
  <c r="G8" i="12"/>
  <c r="F8" i="12"/>
  <c r="V7" i="12"/>
  <c r="T7" i="12"/>
  <c r="S7" i="12"/>
  <c r="R7" i="12"/>
  <c r="Q7" i="12"/>
  <c r="O7" i="12"/>
  <c r="M7" i="12"/>
  <c r="L7" i="12"/>
  <c r="K7" i="12"/>
  <c r="J7" i="12"/>
  <c r="I7" i="12"/>
  <c r="H7" i="12"/>
  <c r="G7" i="12"/>
  <c r="F7" i="12"/>
  <c r="V6" i="12"/>
  <c r="U6" i="12"/>
  <c r="T6" i="12"/>
  <c r="S6" i="12"/>
  <c r="R6" i="12"/>
  <c r="Q6" i="12"/>
  <c r="P6" i="12"/>
  <c r="O6" i="12"/>
  <c r="N6" i="12"/>
  <c r="M6" i="12"/>
  <c r="L6" i="12"/>
  <c r="K6" i="12"/>
  <c r="J6" i="12"/>
  <c r="I6" i="12"/>
  <c r="H6" i="12"/>
  <c r="G6" i="12"/>
  <c r="F6" i="12"/>
  <c r="L37" i="11"/>
  <c r="G37" i="11"/>
  <c r="F37" i="11"/>
  <c r="L36" i="11"/>
  <c r="G36" i="11"/>
  <c r="F36" i="11"/>
  <c r="L35" i="11"/>
  <c r="G35" i="11"/>
  <c r="F35" i="11"/>
  <c r="L34" i="11"/>
  <c r="G34" i="11"/>
  <c r="F34" i="11"/>
  <c r="M33" i="11"/>
  <c r="L33" i="11"/>
  <c r="G33" i="11"/>
  <c r="F33" i="11"/>
  <c r="L32" i="11"/>
  <c r="G32" i="11"/>
  <c r="F32" i="11"/>
  <c r="L31" i="11"/>
  <c r="G31" i="11"/>
  <c r="F31" i="11"/>
  <c r="L30" i="11"/>
  <c r="G30" i="11"/>
  <c r="F30" i="11"/>
  <c r="L29" i="11"/>
  <c r="G29" i="11"/>
  <c r="F29" i="11"/>
  <c r="M28" i="11"/>
  <c r="L28" i="11"/>
  <c r="G28" i="11"/>
  <c r="F28" i="11"/>
  <c r="L27" i="11"/>
  <c r="G27" i="11"/>
  <c r="F27" i="11"/>
  <c r="L26" i="11"/>
  <c r="G26" i="11"/>
  <c r="F26" i="11"/>
  <c r="L25" i="11"/>
  <c r="G25" i="11"/>
  <c r="F25" i="11"/>
  <c r="L24" i="11"/>
  <c r="G24" i="11"/>
  <c r="F24" i="11"/>
  <c r="M23" i="11"/>
  <c r="L23" i="11"/>
  <c r="G23" i="11"/>
  <c r="F23" i="11"/>
  <c r="L22" i="11"/>
  <c r="G22" i="11"/>
  <c r="F22" i="11"/>
  <c r="L21" i="11"/>
  <c r="G21" i="11"/>
  <c r="F21" i="11"/>
  <c r="L20" i="11"/>
  <c r="G20" i="11"/>
  <c r="F20" i="11"/>
  <c r="L19" i="11"/>
  <c r="G19" i="11"/>
  <c r="F19" i="11"/>
  <c r="M18" i="11"/>
  <c r="L18" i="11"/>
  <c r="G18" i="11"/>
  <c r="F18" i="11"/>
  <c r="L17" i="11"/>
  <c r="G17" i="11"/>
  <c r="F17" i="11"/>
  <c r="L16" i="11"/>
  <c r="G16" i="11"/>
  <c r="F16" i="11"/>
  <c r="L15" i="11"/>
  <c r="G15" i="11"/>
  <c r="F15" i="11"/>
  <c r="L14" i="11"/>
  <c r="G14" i="11"/>
  <c r="F14" i="11"/>
  <c r="M13" i="11"/>
  <c r="L13" i="11"/>
  <c r="G13" i="11"/>
  <c r="F13" i="11"/>
  <c r="G12" i="11"/>
  <c r="F12" i="11"/>
  <c r="G11" i="11"/>
  <c r="F11" i="11"/>
  <c r="G10" i="11"/>
  <c r="F10" i="11"/>
  <c r="G9" i="11"/>
  <c r="F9" i="11"/>
  <c r="K8" i="11"/>
  <c r="J8" i="11"/>
  <c r="I8" i="11"/>
  <c r="H8" i="11"/>
  <c r="G8" i="11"/>
  <c r="F8" i="11"/>
  <c r="M7" i="11"/>
  <c r="L7" i="11"/>
  <c r="K7" i="11"/>
  <c r="J7" i="11"/>
  <c r="I7" i="11"/>
  <c r="H7" i="11"/>
  <c r="G7" i="11"/>
  <c r="F7" i="11"/>
  <c r="M6" i="11"/>
  <c r="L6" i="11"/>
  <c r="K6" i="11"/>
  <c r="J6" i="11"/>
  <c r="I6" i="11"/>
  <c r="H6" i="11"/>
  <c r="G6" i="11"/>
  <c r="F6" i="11"/>
  <c r="E38" i="10"/>
  <c r="D38" i="10"/>
  <c r="C38" i="10"/>
  <c r="C37" i="10"/>
  <c r="C36" i="10"/>
  <c r="D35" i="10"/>
  <c r="C35" i="10"/>
  <c r="C34" i="10"/>
  <c r="C33" i="10"/>
  <c r="C32" i="10"/>
  <c r="C31" i="10"/>
  <c r="C30" i="10"/>
  <c r="C29" i="10"/>
  <c r="C28" i="10"/>
  <c r="C27" i="10"/>
  <c r="C26" i="10"/>
  <c r="C25" i="10"/>
  <c r="C24" i="10"/>
  <c r="C23" i="10"/>
  <c r="C22" i="10"/>
  <c r="C21" i="10"/>
  <c r="C20" i="10"/>
  <c r="C19" i="10"/>
  <c r="C18" i="10"/>
  <c r="C17" i="10"/>
  <c r="E16" i="10"/>
  <c r="C16" i="10"/>
  <c r="C15" i="10"/>
  <c r="C14" i="10"/>
  <c r="C13" i="10"/>
  <c r="C12" i="10"/>
  <c r="C11" i="10"/>
  <c r="C10" i="10"/>
  <c r="C9" i="10"/>
  <c r="C8" i="10"/>
  <c r="C7" i="10"/>
  <c r="D6" i="10"/>
  <c r="C6" i="10"/>
  <c r="D94" i="9"/>
  <c r="C94" i="9"/>
  <c r="E93" i="9"/>
  <c r="D93" i="9"/>
  <c r="C93" i="9"/>
  <c r="E92" i="9"/>
  <c r="D92" i="9"/>
  <c r="C92" i="9"/>
  <c r="D91" i="9"/>
  <c r="C91" i="9"/>
  <c r="D90" i="9"/>
  <c r="C90" i="9"/>
  <c r="H89" i="9"/>
  <c r="G89" i="9"/>
  <c r="F89" i="9"/>
  <c r="E89" i="9"/>
  <c r="D89" i="9"/>
  <c r="C89" i="9"/>
  <c r="H88" i="9"/>
  <c r="G88" i="9"/>
  <c r="F88" i="9"/>
  <c r="E88" i="9"/>
  <c r="D88" i="9"/>
  <c r="C88" i="9"/>
  <c r="D87" i="9"/>
  <c r="C87" i="9"/>
  <c r="E86" i="9"/>
  <c r="D86" i="9"/>
  <c r="C86" i="9"/>
  <c r="D85" i="9"/>
  <c r="C85" i="9"/>
  <c r="D84" i="9"/>
  <c r="C84" i="9"/>
  <c r="F83" i="9"/>
  <c r="E83" i="9"/>
  <c r="D83" i="9"/>
  <c r="C83" i="9"/>
  <c r="F82" i="9"/>
  <c r="E82" i="9"/>
  <c r="D82" i="9"/>
  <c r="C82" i="9"/>
  <c r="H81" i="9"/>
  <c r="G81" i="9"/>
  <c r="F81" i="9"/>
  <c r="E81" i="9"/>
  <c r="D81" i="9"/>
  <c r="C81" i="9"/>
  <c r="D80" i="9"/>
  <c r="C80" i="9"/>
  <c r="E79" i="9"/>
  <c r="D79" i="9"/>
  <c r="C79" i="9"/>
  <c r="E78" i="9"/>
  <c r="D78" i="9"/>
  <c r="C78" i="9"/>
  <c r="D77" i="9"/>
  <c r="C77" i="9"/>
  <c r="D76" i="9"/>
  <c r="C76" i="9"/>
  <c r="G75" i="9"/>
  <c r="E75" i="9"/>
  <c r="D75" i="9"/>
  <c r="C75" i="9"/>
  <c r="G74" i="9"/>
  <c r="E74" i="9"/>
  <c r="D74" i="9"/>
  <c r="C74" i="9"/>
  <c r="D73" i="9"/>
  <c r="C73" i="9"/>
  <c r="E72" i="9"/>
  <c r="D72" i="9"/>
  <c r="C72" i="9"/>
  <c r="D71" i="9"/>
  <c r="C71" i="9"/>
  <c r="D70" i="9"/>
  <c r="C70" i="9"/>
  <c r="F69" i="9"/>
  <c r="E69" i="9"/>
  <c r="D69" i="9"/>
  <c r="C69" i="9"/>
  <c r="G68" i="9"/>
  <c r="F68" i="9"/>
  <c r="E68" i="9"/>
  <c r="D68" i="9"/>
  <c r="C68" i="9"/>
  <c r="H67" i="9"/>
  <c r="G67" i="9"/>
  <c r="F67" i="9"/>
  <c r="E67" i="9"/>
  <c r="D67" i="9"/>
  <c r="C67" i="9"/>
  <c r="D66" i="9"/>
  <c r="C66" i="9"/>
  <c r="E65" i="9"/>
  <c r="D65" i="9"/>
  <c r="C65" i="9"/>
  <c r="E64" i="9"/>
  <c r="D64" i="9"/>
  <c r="C64" i="9"/>
  <c r="D63" i="9"/>
  <c r="C63" i="9"/>
  <c r="D62" i="9"/>
  <c r="C62" i="9"/>
  <c r="G61" i="9"/>
  <c r="F61" i="9"/>
  <c r="E61" i="9"/>
  <c r="D61" i="9"/>
  <c r="C61" i="9"/>
  <c r="G60" i="9"/>
  <c r="F60" i="9"/>
  <c r="E60" i="9"/>
  <c r="D60" i="9"/>
  <c r="C60" i="9"/>
  <c r="D59" i="9"/>
  <c r="C59" i="9"/>
  <c r="F58" i="9"/>
  <c r="E58" i="9"/>
  <c r="D58" i="9"/>
  <c r="C58" i="9"/>
  <c r="D57" i="9"/>
  <c r="C57" i="9"/>
  <c r="D56" i="9"/>
  <c r="C56" i="9"/>
  <c r="F55" i="9"/>
  <c r="E55" i="9"/>
  <c r="D55" i="9"/>
  <c r="C55" i="9"/>
  <c r="F54" i="9"/>
  <c r="E54" i="9"/>
  <c r="D54" i="9"/>
  <c r="C54" i="9"/>
  <c r="G53" i="9"/>
  <c r="F53" i="9"/>
  <c r="E53" i="9"/>
  <c r="D53" i="9"/>
  <c r="C53" i="9"/>
  <c r="D52" i="9"/>
  <c r="C52" i="9"/>
  <c r="E51" i="9"/>
  <c r="D51" i="9"/>
  <c r="C51" i="9"/>
  <c r="E50" i="9"/>
  <c r="D50" i="9"/>
  <c r="C50" i="9"/>
  <c r="D49" i="9"/>
  <c r="C49" i="9"/>
  <c r="D48" i="9"/>
  <c r="C48" i="9"/>
  <c r="H47" i="9"/>
  <c r="G47" i="9"/>
  <c r="F47" i="9"/>
  <c r="E47" i="9"/>
  <c r="D47" i="9"/>
  <c r="C47" i="9"/>
  <c r="H46" i="9"/>
  <c r="G46" i="9"/>
  <c r="F46" i="9"/>
  <c r="E46" i="9"/>
  <c r="D46" i="9"/>
  <c r="C46" i="9"/>
  <c r="D45" i="9"/>
  <c r="C45" i="9"/>
  <c r="E44" i="9"/>
  <c r="D44" i="9"/>
  <c r="C44" i="9"/>
  <c r="D43" i="9"/>
  <c r="C43" i="9"/>
  <c r="D42" i="9"/>
  <c r="C42" i="9"/>
  <c r="F41" i="9"/>
  <c r="E41" i="9"/>
  <c r="D41" i="9"/>
  <c r="C41" i="9"/>
  <c r="F40" i="9"/>
  <c r="E40" i="9"/>
  <c r="D40" i="9"/>
  <c r="C40" i="9"/>
  <c r="H39" i="9"/>
  <c r="G39" i="9"/>
  <c r="F39" i="9"/>
  <c r="E39" i="9"/>
  <c r="D39" i="9"/>
  <c r="C39" i="9"/>
  <c r="D38" i="9"/>
  <c r="C38" i="9"/>
  <c r="E37" i="9"/>
  <c r="D37" i="9"/>
  <c r="C37" i="9"/>
  <c r="E36" i="9"/>
  <c r="D36" i="9"/>
  <c r="C36" i="9"/>
  <c r="D35" i="9"/>
  <c r="C35" i="9"/>
  <c r="E34" i="9"/>
  <c r="D34" i="9"/>
  <c r="C34" i="9"/>
  <c r="D33" i="9"/>
  <c r="C33" i="9"/>
  <c r="E32" i="9"/>
  <c r="D32" i="9"/>
  <c r="C32" i="9"/>
  <c r="E31" i="9"/>
  <c r="D31" i="9"/>
  <c r="C31" i="9"/>
  <c r="D30" i="9"/>
  <c r="C30" i="9"/>
  <c r="D29" i="9"/>
  <c r="C29" i="9"/>
  <c r="H28" i="9"/>
  <c r="G28" i="9"/>
  <c r="F28" i="9"/>
  <c r="E28" i="9"/>
  <c r="D28" i="9"/>
  <c r="C28" i="9"/>
  <c r="G27" i="9"/>
  <c r="F27" i="9"/>
  <c r="E27" i="9"/>
  <c r="D27" i="9"/>
  <c r="C27" i="9"/>
  <c r="H26" i="9"/>
  <c r="G26" i="9"/>
  <c r="F26" i="9"/>
  <c r="E26" i="9"/>
  <c r="D26" i="9"/>
  <c r="C26" i="9"/>
  <c r="E25" i="9"/>
  <c r="D25" i="9"/>
  <c r="C25" i="9"/>
  <c r="E24" i="9"/>
  <c r="D24" i="9"/>
  <c r="C24" i="9"/>
  <c r="E23" i="9"/>
  <c r="D23" i="9"/>
  <c r="C23" i="9"/>
  <c r="D22" i="9"/>
  <c r="C22" i="9"/>
  <c r="D21" i="9"/>
  <c r="C21" i="9"/>
  <c r="D20" i="9"/>
  <c r="C20" i="9"/>
  <c r="D19" i="9"/>
  <c r="C19" i="9"/>
  <c r="D18" i="9"/>
  <c r="C18" i="9"/>
  <c r="H17" i="9"/>
  <c r="G17" i="9"/>
  <c r="F17" i="9"/>
  <c r="E17" i="9"/>
  <c r="D17" i="9"/>
  <c r="C17" i="9"/>
  <c r="H16" i="9"/>
  <c r="G16" i="9"/>
  <c r="F16" i="9"/>
  <c r="E16" i="9"/>
  <c r="D16" i="9"/>
  <c r="C16" i="9"/>
  <c r="D15" i="9"/>
  <c r="C15" i="9"/>
  <c r="E14" i="9"/>
  <c r="D14" i="9"/>
  <c r="C14" i="9"/>
  <c r="D13" i="9"/>
  <c r="C13" i="9"/>
  <c r="D12" i="9"/>
  <c r="C12" i="9"/>
  <c r="F11" i="9"/>
  <c r="E11" i="9"/>
  <c r="D11" i="9"/>
  <c r="C11" i="9"/>
  <c r="H10" i="9"/>
  <c r="G10" i="9"/>
  <c r="F10" i="9"/>
  <c r="E10" i="9"/>
  <c r="D10" i="9"/>
  <c r="C10" i="9"/>
  <c r="H9" i="9"/>
  <c r="G9" i="9"/>
  <c r="F9" i="9"/>
  <c r="E9" i="9"/>
  <c r="D9" i="9"/>
  <c r="C9" i="9"/>
  <c r="H8" i="9"/>
  <c r="G8" i="9"/>
  <c r="F8" i="9"/>
  <c r="E8" i="9"/>
  <c r="D8" i="9"/>
  <c r="C8" i="9"/>
  <c r="H7" i="9"/>
  <c r="G7" i="9"/>
  <c r="F7" i="9"/>
  <c r="E7" i="9"/>
  <c r="D7" i="9"/>
  <c r="C7" i="9"/>
  <c r="D40" i="8"/>
  <c r="B40" i="8"/>
  <c r="D7" i="8"/>
  <c r="B7" i="8"/>
  <c r="D6" i="8"/>
  <c r="B6" i="8"/>
  <c r="K51" i="7"/>
  <c r="G51" i="7"/>
  <c r="F51" i="7"/>
  <c r="K50" i="7"/>
  <c r="G50" i="7"/>
  <c r="F50" i="7"/>
  <c r="K49" i="7"/>
  <c r="G49" i="7"/>
  <c r="F49" i="7"/>
  <c r="K48" i="7"/>
  <c r="G48" i="7"/>
  <c r="F48" i="7"/>
  <c r="K47" i="7"/>
  <c r="G47" i="7"/>
  <c r="F47" i="7"/>
  <c r="K46" i="7"/>
  <c r="G46" i="7"/>
  <c r="F46" i="7"/>
  <c r="M45" i="7"/>
  <c r="L45" i="7"/>
  <c r="K45" i="7"/>
  <c r="J45" i="7"/>
  <c r="I45" i="7"/>
  <c r="H45" i="7"/>
  <c r="G45" i="7"/>
  <c r="F45" i="7"/>
  <c r="G44" i="7"/>
  <c r="F44" i="7"/>
  <c r="G43" i="7"/>
  <c r="F43" i="7"/>
  <c r="G42" i="7"/>
  <c r="F42" i="7"/>
  <c r="G41" i="7"/>
  <c r="F41" i="7"/>
  <c r="G40" i="7"/>
  <c r="F40" i="7"/>
  <c r="G39" i="7"/>
  <c r="F39" i="7"/>
  <c r="Q38" i="7"/>
  <c r="P38" i="7"/>
  <c r="O38" i="7"/>
  <c r="N38" i="7"/>
  <c r="M38" i="7"/>
  <c r="L38" i="7"/>
  <c r="K38" i="7"/>
  <c r="J38" i="7"/>
  <c r="I38" i="7"/>
  <c r="H38" i="7"/>
  <c r="G38" i="7"/>
  <c r="F38" i="7"/>
  <c r="K37" i="7"/>
  <c r="G37" i="7"/>
  <c r="F37" i="7"/>
  <c r="K36" i="7"/>
  <c r="G36" i="7"/>
  <c r="F36" i="7"/>
  <c r="K35" i="7"/>
  <c r="G35" i="7"/>
  <c r="F35" i="7"/>
  <c r="K34" i="7"/>
  <c r="G34" i="7"/>
  <c r="F34" i="7"/>
  <c r="K33" i="7"/>
  <c r="G33" i="7"/>
  <c r="F33" i="7"/>
  <c r="K32" i="7"/>
  <c r="G32" i="7"/>
  <c r="F32" i="7"/>
  <c r="Q31" i="7"/>
  <c r="P31" i="7"/>
  <c r="O31" i="7"/>
  <c r="N31" i="7"/>
  <c r="M31" i="7"/>
  <c r="L31" i="7"/>
  <c r="K31" i="7"/>
  <c r="J31" i="7"/>
  <c r="I31" i="7"/>
  <c r="H31" i="7"/>
  <c r="G31" i="7"/>
  <c r="F31" i="7"/>
  <c r="K30" i="7"/>
  <c r="G30" i="7"/>
  <c r="F30" i="7"/>
  <c r="K29" i="7"/>
  <c r="G29" i="7"/>
  <c r="F29" i="7"/>
  <c r="K28" i="7"/>
  <c r="G28" i="7"/>
  <c r="F28" i="7"/>
  <c r="K27" i="7"/>
  <c r="G27" i="7"/>
  <c r="F27" i="7"/>
  <c r="K26" i="7"/>
  <c r="G26" i="7"/>
  <c r="F26" i="7"/>
  <c r="K25" i="7"/>
  <c r="G25" i="7"/>
  <c r="F25" i="7"/>
  <c r="Q24" i="7"/>
  <c r="P24" i="7"/>
  <c r="O24" i="7"/>
  <c r="N24" i="7"/>
  <c r="M24" i="7"/>
  <c r="L24" i="7"/>
  <c r="K24" i="7"/>
  <c r="J24" i="7"/>
  <c r="I24" i="7"/>
  <c r="H24" i="7"/>
  <c r="G24" i="7"/>
  <c r="F24" i="7"/>
  <c r="K23" i="7"/>
  <c r="G23" i="7"/>
  <c r="F23" i="7"/>
  <c r="K22" i="7"/>
  <c r="G22" i="7"/>
  <c r="F22" i="7"/>
  <c r="K21" i="7"/>
  <c r="G21" i="7"/>
  <c r="F21" i="7"/>
  <c r="K20" i="7"/>
  <c r="G20" i="7"/>
  <c r="F20" i="7"/>
  <c r="K19" i="7"/>
  <c r="G19" i="7"/>
  <c r="F19" i="7"/>
  <c r="K18" i="7"/>
  <c r="J18" i="7"/>
  <c r="I18" i="7"/>
  <c r="H18" i="7"/>
  <c r="G18" i="7"/>
  <c r="F18" i="7"/>
  <c r="K17" i="7"/>
  <c r="G17" i="7"/>
  <c r="F17" i="7"/>
  <c r="K16" i="7"/>
  <c r="G16" i="7"/>
  <c r="F16" i="7"/>
  <c r="K15" i="7"/>
  <c r="G15" i="7"/>
  <c r="F15" i="7"/>
  <c r="K14" i="7"/>
  <c r="G14" i="7"/>
  <c r="F14" i="7"/>
  <c r="K13" i="7"/>
  <c r="G13" i="7"/>
  <c r="F13" i="7"/>
  <c r="K12" i="7"/>
  <c r="G12" i="7"/>
  <c r="F12" i="7"/>
  <c r="K11" i="7"/>
  <c r="G11" i="7"/>
  <c r="F11" i="7"/>
  <c r="K10" i="7"/>
  <c r="G10" i="7"/>
  <c r="F10" i="7"/>
  <c r="K9" i="7"/>
  <c r="G9" i="7"/>
  <c r="F9" i="7"/>
  <c r="M8" i="7"/>
  <c r="L8" i="7"/>
  <c r="K8" i="7"/>
  <c r="J8" i="7"/>
  <c r="I8" i="7"/>
  <c r="H8" i="7"/>
  <c r="G8" i="7"/>
  <c r="F8" i="7"/>
  <c r="Q7" i="7"/>
  <c r="M7" i="7"/>
  <c r="L7" i="7"/>
  <c r="K7" i="7"/>
  <c r="J7" i="7"/>
  <c r="I7" i="7"/>
  <c r="H7" i="7"/>
  <c r="G7" i="7"/>
  <c r="F7" i="7"/>
  <c r="Q6" i="7"/>
  <c r="M6" i="7"/>
  <c r="L6" i="7"/>
  <c r="K6" i="7"/>
  <c r="J6" i="7"/>
  <c r="I6" i="7"/>
  <c r="H6" i="7"/>
  <c r="G6" i="7"/>
  <c r="F6" i="7"/>
  <c r="F51" i="6"/>
  <c r="F50" i="6"/>
  <c r="F49" i="6"/>
  <c r="F48" i="6"/>
  <c r="F47" i="6"/>
  <c r="F46" i="6"/>
  <c r="O45" i="6"/>
  <c r="K45" i="6"/>
  <c r="F45" i="6"/>
  <c r="F44" i="6"/>
  <c r="F43" i="6"/>
  <c r="F42" i="6"/>
  <c r="F41" i="6"/>
  <c r="F40" i="6"/>
  <c r="F39" i="6"/>
  <c r="O38" i="6"/>
  <c r="L38" i="6"/>
  <c r="K38" i="6"/>
  <c r="F38" i="6"/>
  <c r="F37" i="6"/>
  <c r="F36" i="6"/>
  <c r="F35" i="6"/>
  <c r="F34" i="6"/>
  <c r="F33" i="6"/>
  <c r="F32" i="6"/>
  <c r="O31" i="6"/>
  <c r="N31" i="6"/>
  <c r="M31" i="6"/>
  <c r="L31" i="6"/>
  <c r="K31" i="6"/>
  <c r="F31" i="6"/>
  <c r="F30" i="6"/>
  <c r="F29" i="6"/>
  <c r="F28" i="6"/>
  <c r="F27" i="6"/>
  <c r="F26" i="6"/>
  <c r="F25" i="6"/>
  <c r="O24" i="6"/>
  <c r="L24" i="6"/>
  <c r="K24" i="6"/>
  <c r="F24" i="6"/>
  <c r="F23" i="6"/>
  <c r="F22" i="6"/>
  <c r="F21" i="6"/>
  <c r="F20" i="6"/>
  <c r="F19" i="6"/>
  <c r="O18" i="6"/>
  <c r="N18" i="6"/>
  <c r="M18" i="6"/>
  <c r="L18" i="6"/>
  <c r="K18" i="6"/>
  <c r="F18" i="6"/>
  <c r="F17" i="6"/>
  <c r="F16" i="6"/>
  <c r="F15" i="6"/>
  <c r="F14" i="6"/>
  <c r="F13" i="6"/>
  <c r="F12" i="6"/>
  <c r="F11" i="6"/>
  <c r="F10" i="6"/>
  <c r="F9" i="6"/>
  <c r="O8" i="6"/>
  <c r="L8" i="6"/>
  <c r="K8" i="6"/>
  <c r="J8" i="6"/>
  <c r="I8" i="6"/>
  <c r="H8" i="6"/>
  <c r="G8" i="6"/>
  <c r="F8" i="6"/>
  <c r="O7" i="6"/>
  <c r="L7" i="6"/>
  <c r="K7" i="6"/>
  <c r="H7" i="6"/>
  <c r="G7" i="6"/>
  <c r="F7" i="6"/>
  <c r="O6" i="6"/>
  <c r="L6" i="6"/>
  <c r="K6" i="6"/>
  <c r="H6" i="6"/>
  <c r="G6" i="6"/>
  <c r="F6" i="6"/>
  <c r="C93" i="5"/>
  <c r="D92" i="5"/>
  <c r="C92" i="5"/>
  <c r="D91" i="5"/>
  <c r="C91" i="5"/>
  <c r="C90" i="5"/>
  <c r="C89" i="5"/>
  <c r="E88" i="5"/>
  <c r="D88" i="5"/>
  <c r="C88" i="5"/>
  <c r="E87" i="5"/>
  <c r="D87" i="5"/>
  <c r="C87" i="5"/>
  <c r="C86" i="5"/>
  <c r="D85" i="5"/>
  <c r="C85" i="5"/>
  <c r="C84" i="5"/>
  <c r="C83" i="5"/>
  <c r="D82" i="5"/>
  <c r="C82" i="5"/>
  <c r="D81" i="5"/>
  <c r="C81" i="5"/>
  <c r="E80" i="5"/>
  <c r="D80" i="5"/>
  <c r="C80" i="5"/>
  <c r="C79" i="5"/>
  <c r="D78" i="5"/>
  <c r="C78" i="5"/>
  <c r="D77" i="5"/>
  <c r="C77" i="5"/>
  <c r="C76" i="5"/>
  <c r="D75" i="5"/>
  <c r="C75" i="5"/>
  <c r="E74" i="5"/>
  <c r="D74" i="5"/>
  <c r="C74" i="5"/>
  <c r="E73" i="5"/>
  <c r="D73" i="5"/>
  <c r="C73" i="5"/>
  <c r="C72" i="5"/>
  <c r="D71" i="5"/>
  <c r="C71" i="5"/>
  <c r="C70" i="5"/>
  <c r="C69" i="5"/>
  <c r="D68" i="5"/>
  <c r="C68" i="5"/>
  <c r="D67" i="5"/>
  <c r="C67" i="5"/>
  <c r="E66" i="5"/>
  <c r="D66" i="5"/>
  <c r="C66" i="5"/>
  <c r="C65" i="5"/>
  <c r="D64" i="5"/>
  <c r="C64" i="5"/>
  <c r="D63" i="5"/>
  <c r="C63" i="5"/>
  <c r="C62" i="5"/>
  <c r="C61" i="5"/>
  <c r="D60" i="5"/>
  <c r="C60" i="5"/>
  <c r="D59" i="5"/>
  <c r="C59" i="5"/>
  <c r="D58" i="5"/>
  <c r="C58" i="5"/>
  <c r="D57" i="5"/>
  <c r="C57" i="5"/>
  <c r="D56" i="5"/>
  <c r="C56" i="5"/>
  <c r="C55" i="5"/>
  <c r="D54" i="5"/>
  <c r="C54" i="5"/>
  <c r="D53" i="5"/>
  <c r="C53" i="5"/>
  <c r="E52" i="5"/>
  <c r="D52" i="5"/>
  <c r="C52" i="5"/>
  <c r="C51" i="5"/>
  <c r="D50" i="5"/>
  <c r="C50" i="5"/>
  <c r="D49" i="5"/>
  <c r="C49" i="5"/>
  <c r="C48" i="5"/>
  <c r="C47" i="5"/>
  <c r="E46" i="5"/>
  <c r="D46" i="5"/>
  <c r="C46" i="5"/>
  <c r="E45" i="5"/>
  <c r="D45" i="5"/>
  <c r="C45" i="5"/>
  <c r="D44" i="5"/>
  <c r="C44" i="5"/>
  <c r="D43" i="5"/>
  <c r="C43" i="5"/>
  <c r="D42" i="5"/>
  <c r="C42" i="5"/>
  <c r="D41" i="5"/>
  <c r="C41" i="5"/>
  <c r="D40" i="5"/>
  <c r="C40" i="5"/>
  <c r="D39" i="5"/>
  <c r="C39" i="5"/>
  <c r="E38" i="5"/>
  <c r="D38" i="5"/>
  <c r="C38" i="5"/>
  <c r="C37" i="5"/>
  <c r="D36" i="5"/>
  <c r="C36" i="5"/>
  <c r="D35" i="5"/>
  <c r="C35" i="5"/>
  <c r="C34" i="5"/>
  <c r="D33" i="5"/>
  <c r="C33" i="5"/>
  <c r="C32" i="5"/>
  <c r="D31" i="5"/>
  <c r="C31" i="5"/>
  <c r="D30" i="5"/>
  <c r="C30" i="5"/>
  <c r="C29" i="5"/>
  <c r="C28" i="5"/>
  <c r="E27" i="5"/>
  <c r="D27" i="5"/>
  <c r="C27" i="5"/>
  <c r="D26" i="5"/>
  <c r="C26" i="5"/>
  <c r="D25" i="5"/>
  <c r="C25" i="5"/>
  <c r="D24" i="5"/>
  <c r="C24" i="5"/>
  <c r="D23" i="5"/>
  <c r="C23" i="5"/>
  <c r="D22" i="5"/>
  <c r="C22" i="5"/>
  <c r="C21" i="5"/>
  <c r="C20" i="5"/>
  <c r="C19" i="5"/>
  <c r="C18" i="5"/>
  <c r="D17" i="5"/>
  <c r="C17" i="5"/>
  <c r="E16" i="5"/>
  <c r="D16" i="5"/>
  <c r="C16" i="5"/>
  <c r="E15" i="5"/>
  <c r="D15" i="5"/>
  <c r="C15" i="5"/>
  <c r="C14" i="5"/>
  <c r="D13" i="5"/>
  <c r="C13" i="5"/>
  <c r="C12" i="5"/>
  <c r="C11" i="5"/>
  <c r="D10" i="5"/>
  <c r="C10" i="5"/>
  <c r="D9" i="5"/>
  <c r="C9" i="5"/>
  <c r="E8" i="5"/>
  <c r="D8" i="5"/>
  <c r="C8" i="5"/>
  <c r="E7" i="5"/>
  <c r="D7" i="5"/>
  <c r="C7" i="5"/>
  <c r="E6" i="5"/>
  <c r="D6" i="5"/>
  <c r="C6" i="5"/>
  <c r="D14" i="4"/>
  <c r="C14" i="4"/>
  <c r="D13" i="4"/>
  <c r="C13" i="4"/>
  <c r="D12" i="4"/>
  <c r="C12" i="4"/>
  <c r="D11" i="4"/>
  <c r="C11" i="4"/>
  <c r="D10" i="4"/>
  <c r="C10" i="4"/>
  <c r="D9" i="4"/>
  <c r="C9" i="4"/>
  <c r="I8" i="4"/>
  <c r="E8" i="4"/>
  <c r="D8" i="4"/>
  <c r="C8" i="4"/>
  <c r="I7" i="4"/>
  <c r="H7" i="4"/>
  <c r="G7" i="4"/>
  <c r="F7" i="4"/>
  <c r="E7" i="4"/>
  <c r="D7" i="4"/>
  <c r="C7" i="4"/>
  <c r="H40" i="3"/>
  <c r="F40" i="3"/>
  <c r="D40" i="3"/>
  <c r="B40" i="3"/>
  <c r="H37" i="3"/>
  <c r="F37" i="3"/>
  <c r="D37" i="3"/>
  <c r="B37" i="3"/>
  <c r="H14" i="3"/>
  <c r="D13" i="3"/>
  <c r="F10" i="3"/>
  <c r="F9" i="3"/>
  <c r="F8" i="3"/>
  <c r="F7" i="3"/>
  <c r="H6" i="3"/>
  <c r="F6" i="3"/>
  <c r="D6" i="3"/>
  <c r="B6" i="3"/>
</calcChain>
</file>

<file path=xl/sharedStrings.xml><?xml version="1.0" encoding="utf-8"?>
<sst xmlns="http://schemas.openxmlformats.org/spreadsheetml/2006/main" count="2372" uniqueCount="826">
  <si>
    <t>2026年部门预算公开表</t>
  </si>
  <si>
    <t>单位编码：</t>
  </si>
  <si>
    <t>136001,136003,136004,
136006,136007,136008</t>
  </si>
  <si>
    <t>单位名称：</t>
  </si>
  <si>
    <t>常德市市场监督管理局本级,
常德市纤维质量监测中心,
常德市产商品质量监督检验所,
常德市计量测试检定所,
常德市药品检验所,
常德市食品检验所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</si>
  <si>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</si>
  <si>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</si>
  <si>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</si>
  <si>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</si>
  <si>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</si>
  <si>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</si>
  <si>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</si>
  <si>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</si>
  <si>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</si>
  <si>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</si>
  <si>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</si>
  <si>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</si>
  <si>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</si>
  <si>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</si>
  <si>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</si>
  <si>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</si>
  <si>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</si>
  <si>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</si>
  <si>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</si>
  <si>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</si>
  <si>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</si>
  <si>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</si>
  <si>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</si>
  <si>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</si>
  <si>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</si>
  <si>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部门公开表01</t>
  </si>
  <si>
    <t>部门：136_常德市市场监督管理局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</si>
  <si>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</si>
  <si>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</si>
  <si>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</si>
  <si>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</si>
  <si>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</si>
  <si>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</si>
  <si>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</si>
  <si>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</si>
  <si>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</si>
  <si>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</si>
  <si>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</si>
  <si>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</si>
  <si>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</si>
  <si>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</si>
  <si>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</si>
  <si>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</si>
  <si>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</si>
  <si>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</si>
  <si>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</si>
  <si>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</si>
  <si>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</si>
  <si>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</si>
  <si>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</si>
  <si>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</si>
  <si>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</si>
  <si>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</si>
  <si>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</si>
  <si>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</si>
  <si>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</si>
  <si>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</si>
  <si>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</si>
  <si>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</si>
  <si>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</si>
  <si>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</si>
  <si>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</si>
  <si>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</si>
  <si>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</si>
  <si>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</si>
  <si>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</si>
  <si>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</si>
  <si>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</si>
  <si>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</si>
  <si>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</si>
  <si>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</si>
  <si>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</si>
  <si>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</si>
  <si>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</si>
  <si>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</si>
  <si>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</si>
  <si>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</si>
  <si>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</si>
  <si>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</si>
  <si>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</si>
  <si>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</si>
  <si>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</si>
  <si>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</si>
  <si>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</si>
  <si>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</si>
  <si>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</si>
  <si>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</si>
  <si>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</si>
  <si>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</si>
  <si>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</si>
  <si>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</si>
  <si>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</si>
  <si>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</si>
  <si>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</si>
  <si>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</si>
  <si>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</si>
  <si>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</si>
  <si>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</si>
  <si>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</si>
  <si>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</si>
  <si>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</si>
  <si>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</si>
  <si>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</si>
  <si>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</si>
  <si>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</si>
  <si>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</si>
  <si>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</si>
  <si>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</si>
  <si>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</si>
  <si>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</si>
  <si>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</si>
  <si>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</si>
  <si>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</si>
  <si>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</si>
  <si>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</si>
  <si>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</si>
  <si>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</si>
  <si>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</si>
  <si>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</si>
  <si>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</si>
  <si>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</si>
  <si>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</si>
  <si>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</si>
  <si>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</si>
  <si>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</si>
  <si>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</si>
  <si>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</si>
  <si>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</si>
  <si>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</si>
  <si>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部门：136_常德市市场监督管理局                                                                                             金额单位：万元</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</si>
  <si>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</si>
  <si>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</si>
  <si>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</si>
  <si>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</si>
  <si>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</si>
  <si>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</si>
  <si>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</si>
  <si>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</si>
  <si>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</si>
  <si>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</si>
  <si>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</si>
  <si>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</si>
  <si>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</si>
  <si>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</si>
  <si>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</si>
  <si>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</si>
  <si>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</si>
  <si>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</si>
  <si>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</si>
  <si>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</si>
  <si>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136</t>
  </si>
  <si>
    <t>常德市市场监督管理局</t>
  </si>
  <si>
    <t xml:space="preserve">  136001</t>
  </si>
  <si>
    <t xml:space="preserve">  常德市市场监督管理局本级</t>
  </si>
  <si>
    <t xml:space="preserve">  136003</t>
  </si>
  <si>
    <t xml:space="preserve">  常德市纤维质量监测中心</t>
  </si>
  <si>
    <t xml:space="preserve">  136004</t>
  </si>
  <si>
    <t xml:space="preserve">  常德市产商品质量监督检验所</t>
  </si>
  <si>
    <t xml:space="preserve">  136006</t>
  </si>
  <si>
    <t xml:space="preserve">  常德市计量测试检定所</t>
  </si>
  <si>
    <t xml:space="preserve">  136007</t>
  </si>
  <si>
    <t xml:space="preserve">  常德市药品检验所</t>
  </si>
  <si>
    <t xml:space="preserve">  136008</t>
  </si>
  <si>
    <t xml:space="preserve">  常德市食品检验所</t>
  </si>
  <si>
    <t>部门公开表03</t>
  </si>
  <si>
    <t>科目编码</t>
  </si>
  <si>
    <t>科目名称</t>
  </si>
  <si>
    <t>基本支出</t>
  </si>
  <si>
    <t>项目支出</t>
  </si>
  <si>
    <t>事业单位经营支出</t>
  </si>
  <si>
    <t>上缴上级支出</t>
  </si>
  <si>
    <t>对附属单位补助支出</t>
  </si>
  <si>
    <t xml:space="preserve"> 常德市市场监督管理局本级</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</si>
  <si>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</si>
  <si>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</si>
  <si>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</si>
  <si>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</si>
  <si>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</si>
  <si>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</si>
  <si>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</si>
  <si>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</si>
  <si>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20899</t>
  </si>
  <si>
    <t xml:space="preserve">     其他社会保障和就业支出</t>
  </si>
  <si>
    <t xml:space="preserve">      2089999</t>
  </si>
  <si>
    <t xml:space="preserve">      其他社会保障和就业支出</t>
  </si>
  <si>
    <t xml:space="preserve">   201</t>
  </si>
  <si>
    <t xml:space="preserve">   一般公共服务支出</t>
  </si>
  <si>
    <t xml:space="preserve">     20138</t>
  </si>
  <si>
    <t xml:space="preserve">     市场监督管理事务</t>
  </si>
  <si>
    <t xml:space="preserve">      2013801</t>
  </si>
  <si>
    <t xml:space="preserve">      行政运行</t>
  </si>
  <si>
    <t xml:space="preserve">      2013804</t>
  </si>
  <si>
    <t xml:space="preserve">      经营主体管理</t>
  </si>
  <si>
    <t xml:space="preserve">      2013805</t>
  </si>
  <si>
    <t xml:space="preserve">      市场秩序执法</t>
  </si>
  <si>
    <t xml:space="preserve">      2013810</t>
  </si>
  <si>
    <t xml:space="preserve">      质量基础</t>
  </si>
  <si>
    <t xml:space="preserve">      2013899</t>
  </si>
  <si>
    <t xml:space="preserve">      其他市场监督管理事务</t>
  </si>
  <si>
    <t xml:space="preserve">   221</t>
  </si>
  <si>
    <t xml:space="preserve">   住房保障支出</t>
  </si>
  <si>
    <t xml:space="preserve">     22102</t>
  </si>
  <si>
    <t xml:space="preserve">     住房改革支出</t>
  </si>
  <si>
    <t xml:space="preserve">      2210201</t>
  </si>
  <si>
    <t xml:space="preserve">      住房公积金</t>
  </si>
  <si>
    <t xml:space="preserve"> 常德市纤维质量监测中心</t>
  </si>
  <si>
    <t xml:space="preserve">      2013850</t>
  </si>
  <si>
    <t xml:space="preserve">      事业运行</t>
  </si>
  <si>
    <t xml:space="preserve"> 常德市产商品质量监督检验所</t>
  </si>
  <si>
    <t xml:space="preserve">      2080502</t>
  </si>
  <si>
    <t xml:space="preserve">      事业单位离退休</t>
  </si>
  <si>
    <t xml:space="preserve"> 常德市计量测试检定所</t>
  </si>
  <si>
    <t xml:space="preserve"> 常德市药品检验所</t>
  </si>
  <si>
    <t xml:space="preserve"> 常德市食品检验所</t>
  </si>
  <si>
    <t>部门公开表04</t>
  </si>
  <si>
    <t xml:space="preserve"> </t>
  </si>
  <si>
    <t>部门：136_常德市市场监督管理局                                                                                                金额单位：万元</t>
  </si>
  <si>
    <t>功能科目</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</si>
  <si>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</si>
  <si>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</si>
  <si>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</si>
  <si>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</si>
  <si>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</si>
  <si>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</si>
  <si>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</si>
  <si>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</si>
  <si>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</si>
  <si>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</si>
  <si>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</si>
  <si>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</si>
  <si>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</si>
  <si>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</si>
  <si>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</si>
  <si>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</si>
  <si>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</si>
  <si>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类</t>
  </si>
  <si>
    <t>款</t>
  </si>
  <si>
    <t>项</t>
  </si>
  <si>
    <t>208</t>
  </si>
  <si>
    <t>05</t>
  </si>
  <si>
    <t>01</t>
  </si>
  <si>
    <t xml:space="preserve">    136001</t>
  </si>
  <si>
    <t xml:space="preserve">    行政单位离退休</t>
  </si>
  <si>
    <t>201</t>
  </si>
  <si>
    <t>38</t>
  </si>
  <si>
    <t xml:space="preserve">    行政运行</t>
  </si>
  <si>
    <t xml:space="preserve">    机关事业单位基本养老保险缴费支出</t>
  </si>
  <si>
    <t>99</t>
  </si>
  <si>
    <t xml:space="preserve">    其他社会保障和就业支出</t>
  </si>
  <si>
    <t>221</t>
  </si>
  <si>
    <t>02</t>
  </si>
  <si>
    <t xml:space="preserve">    住房公积金</t>
  </si>
  <si>
    <t xml:space="preserve">    其他市场监督管理事务</t>
  </si>
  <si>
    <t>04</t>
  </si>
  <si>
    <t xml:space="preserve">    经营主体管理</t>
  </si>
  <si>
    <t xml:space="preserve">    市场秩序执法</t>
  </si>
  <si>
    <t>10</t>
  </si>
  <si>
    <t xml:space="preserve">    质量基础</t>
  </si>
  <si>
    <t>50</t>
  </si>
  <si>
    <t xml:space="preserve">    136003</t>
  </si>
  <si>
    <t xml:space="preserve">    事业运行</t>
  </si>
  <si>
    <t xml:space="preserve">    136004</t>
  </si>
  <si>
    <t xml:space="preserve">    事业单位离退休</t>
  </si>
  <si>
    <t xml:space="preserve">    136006</t>
  </si>
  <si>
    <t xml:space="preserve">    136007</t>
  </si>
  <si>
    <t xml:space="preserve">    136008</t>
  </si>
  <si>
    <t>部门公开表05</t>
  </si>
  <si>
    <t>部门：136_常德市市场监督管理局                                                                                                 金额单位：万元</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</si>
  <si>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</si>
  <si>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</si>
  <si>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</si>
  <si>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</si>
  <si>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</si>
  <si>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</si>
  <si>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</si>
  <si>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</si>
  <si>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</si>
  <si>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</si>
  <si>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</si>
  <si>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</si>
  <si>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</si>
  <si>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</si>
  <si>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</si>
  <si>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</si>
  <si>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</si>
  <si>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</si>
  <si>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</si>
  <si>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</si>
  <si>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</si>
  <si>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</si>
  <si>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</si>
  <si>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</si>
  <si>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</si>
  <si>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</si>
  <si>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</si>
  <si>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</si>
  <si>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</si>
  <si>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</si>
  <si>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</si>
  <si>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20899</t>
  </si>
  <si>
    <t xml:space="preserve">     2089999</t>
  </si>
  <si>
    <t xml:space="preserve">    20138</t>
  </si>
  <si>
    <t xml:space="preserve">    市场监督管理事务</t>
  </si>
  <si>
    <t xml:space="preserve">     2013801</t>
  </si>
  <si>
    <t xml:space="preserve">     行政运行</t>
  </si>
  <si>
    <t xml:space="preserve">     2013804</t>
  </si>
  <si>
    <t xml:space="preserve">     经营主体管理</t>
  </si>
  <si>
    <t xml:space="preserve">     2013805</t>
  </si>
  <si>
    <t xml:space="preserve">     市场秩序执法</t>
  </si>
  <si>
    <t xml:space="preserve">     2013810</t>
  </si>
  <si>
    <t xml:space="preserve">     质量基础</t>
  </si>
  <si>
    <t xml:space="preserve">     2013899</t>
  </si>
  <si>
    <t xml:space="preserve">     其他市场监督管理事务</t>
  </si>
  <si>
    <t xml:space="preserve">    22102</t>
  </si>
  <si>
    <t xml:space="preserve">    住房改革支出</t>
  </si>
  <si>
    <t xml:space="preserve">     2210201</t>
  </si>
  <si>
    <t xml:space="preserve">     住房公积金</t>
  </si>
  <si>
    <t xml:space="preserve">     2013850</t>
  </si>
  <si>
    <t xml:space="preserve">     事业运行</t>
  </si>
  <si>
    <t xml:space="preserve">     2080502</t>
  </si>
  <si>
    <t xml:space="preserve">     事业单位离退休</t>
  </si>
  <si>
    <t>部门公开表08</t>
  </si>
  <si>
    <t>一般公共预算基本支出表</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</si>
  <si>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</si>
  <si>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</si>
  <si>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</si>
  <si>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</si>
  <si>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</si>
  <si>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</si>
  <si>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</si>
  <si>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</si>
  <si>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</si>
  <si>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</si>
  <si>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</si>
  <si>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</si>
  <si>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</si>
  <si>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</si>
  <si>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</si>
  <si>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</si>
  <si>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</si>
  <si>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</si>
  <si>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</si>
  <si>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</si>
  <si>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</si>
  <si>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</si>
  <si>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</si>
  <si>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</si>
  <si>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</si>
  <si>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</si>
  <si>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</si>
  <si>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</si>
  <si>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</si>
  <si>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</si>
  <si>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</si>
  <si>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</si>
  <si>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</si>
  <si>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</si>
  <si>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</si>
  <si>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</si>
  <si>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</si>
  <si>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</si>
  <si>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</si>
  <si>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30213</t>
  </si>
  <si>
    <t xml:space="preserve">  维修（护）费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</si>
  <si>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</si>
  <si>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</si>
  <si>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</si>
  <si>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</si>
  <si>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</si>
  <si>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</si>
  <si>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</si>
  <si>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</si>
  <si>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30227</t>
  </si>
  <si>
    <t xml:space="preserve">  委托业务费</t>
  </si>
  <si>
    <t xml:space="preserve">  30228</t>
  </si>
  <si>
    <t xml:space="preserve">  工会经费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</si>
  <si>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</si>
  <si>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</si>
  <si>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</si>
  <si>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</si>
  <si>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</si>
  <si>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</si>
  <si>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</si>
  <si>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</si>
  <si>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</si>
  <si>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 xml:space="preserve">  30302</t>
  </si>
  <si>
    <t xml:space="preserve">  退休费</t>
  </si>
  <si>
    <t xml:space="preserve">  30305</t>
  </si>
  <si>
    <t xml:space="preserve">  生活补助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</si>
  <si>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</si>
  <si>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</si>
  <si>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</si>
  <si>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</si>
  <si>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</si>
  <si>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</si>
  <si>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</si>
  <si>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</si>
  <si>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</si>
  <si>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</si>
  <si>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</si>
  <si>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</si>
  <si>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</si>
  <si>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</si>
  <si>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</si>
  <si>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</si>
  <si>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</si>
  <si>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</si>
  <si>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</si>
  <si>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</si>
  <si>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</si>
  <si>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</si>
  <si>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</si>
  <si>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</si>
  <si>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</si>
  <si>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</si>
  <si>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</si>
  <si>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</si>
  <si>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</si>
  <si>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</si>
  <si>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</si>
  <si>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</si>
  <si>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</si>
  <si>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</si>
  <si>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</si>
  <si>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</si>
  <si>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</si>
  <si>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</si>
  <si>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</si>
  <si>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</si>
  <si>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</si>
  <si>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</si>
  <si>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</si>
  <si>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</si>
  <si>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</si>
  <si>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</si>
  <si>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</si>
  <si>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</si>
  <si>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</si>
  <si>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</si>
  <si>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部门：136_常德市市场监督管理局                                                                                                                                                                                                                  金额单位：万元</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</si>
  <si>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</si>
  <si>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</si>
  <si>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</si>
  <si>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</si>
  <si>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</si>
  <si>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</si>
  <si>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</si>
  <si>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</si>
  <si>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</si>
  <si>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</si>
  <si>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</si>
  <si>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</si>
  <si>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</si>
  <si>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</si>
  <si>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</si>
  <si>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</si>
  <si>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</si>
  <si>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</si>
  <si>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</si>
  <si>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</si>
  <si>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</si>
  <si>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</si>
  <si>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</si>
  <si>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</si>
  <si>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</si>
  <si>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</si>
  <si>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</si>
  <si>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</si>
  <si>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</si>
  <si>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</si>
  <si>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</si>
  <si>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本单位无此项支出</t>
  </si>
  <si>
    <t>部门公开表17</t>
  </si>
  <si>
    <t>部门公开表18</t>
  </si>
  <si>
    <t>部门公开表19</t>
  </si>
  <si>
    <t>国有资本经营预算支出表</t>
  </si>
  <si>
    <t>本年国有资本经营预算支出</t>
  </si>
  <si>
    <t>部门公开表20</t>
  </si>
  <si>
    <r>
      <rPr>
        <b/>
        <sz val="8"/>
        <rFont val="SimSun"/>
        <charset val="134"/>
      </rPr>
      <t>合计</t>
    </r>
  </si>
  <si>
    <r>
      <rPr>
        <b/>
        <sz val="8"/>
        <rFont val="SimSun"/>
        <charset val="134"/>
      </rPr>
      <t>本年财政专户管理资金预算支出</t>
    </r>
  </si>
  <si>
    <r>
      <rPr>
        <b/>
        <sz val="8"/>
        <rFont val="SimSun"/>
        <charset val="134"/>
      </rPr>
      <t>项目支出</t>
    </r>
  </si>
  <si>
    <r>
      <rPr>
        <b/>
        <sz val="9"/>
        <rFont val="SimSun"/>
        <charset val="134"/>
      </rPr>
      <t>小计</t>
    </r>
  </si>
  <si>
    <r>
      <rPr>
        <b/>
        <sz val="9"/>
        <rFont val="SimSun"/>
        <charset val="134"/>
      </rPr>
      <t>人员经费</t>
    </r>
  </si>
  <si>
    <r>
      <rPr>
        <b/>
        <sz val="8"/>
        <rFont val="SimSun"/>
        <charset val="134"/>
      </rPr>
      <t>公用经费</t>
    </r>
  </si>
  <si>
    <r>
      <rPr>
        <b/>
        <sz val="8"/>
        <rFont val="SimSun"/>
        <charset val="134"/>
      </rPr>
      <t>工资福利支出</t>
    </r>
  </si>
  <si>
    <r>
      <rPr>
        <b/>
        <sz val="8"/>
        <rFont val="SimSun"/>
        <charset val="134"/>
      </rPr>
      <t>对个人和家庭的补助</t>
    </r>
  </si>
  <si>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</si>
  <si>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</si>
  <si>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</si>
  <si>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</si>
  <si>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</si>
  <si>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</si>
  <si>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</si>
  <si>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</si>
  <si>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</si>
  <si>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</si>
  <si>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</si>
  <si>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</si>
  <si>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</si>
  <si>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</si>
  <si>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136001</t>
  </si>
  <si>
    <t xml:space="preserve">   国检中心运行维护专项</t>
  </si>
  <si>
    <t xml:space="preserve">   产商品监督抽检专项</t>
  </si>
  <si>
    <t xml:space="preserve">   大要案件办理经费</t>
  </si>
  <si>
    <t xml:space="preserve">   市场监管专项经费</t>
  </si>
  <si>
    <t xml:space="preserve">   市级食品抽检经费</t>
  </si>
  <si>
    <t xml:space="preserve">   药械化监管专项</t>
  </si>
  <si>
    <t xml:space="preserve">   知识产权战略专项</t>
  </si>
  <si>
    <t xml:space="preserve">   执法支队改革经费</t>
  </si>
  <si>
    <t xml:space="preserve">   136003</t>
  </si>
  <si>
    <t xml:space="preserve">   棉花纤维制品监督检查</t>
  </si>
  <si>
    <t xml:space="preserve">   136004</t>
  </si>
  <si>
    <t xml:space="preserve">   工业产品抽查特定目标类2026年</t>
  </si>
  <si>
    <t xml:space="preserve">   136006</t>
  </si>
  <si>
    <t xml:space="preserve">   计量检定检测专项</t>
  </si>
  <si>
    <t xml:space="preserve">   136007</t>
  </si>
  <si>
    <t xml:space="preserve">   2026年药品委托检验收费</t>
  </si>
  <si>
    <t xml:space="preserve">   市抽药品检验检测专项</t>
  </si>
  <si>
    <t xml:space="preserve">   136008</t>
  </si>
  <si>
    <t xml:space="preserve">   抽检基本经费2026</t>
  </si>
  <si>
    <t xml:space="preserve">   食品委托检验收费2026</t>
  </si>
  <si>
    <t xml:space="preserve">   重大活动食品抽检2026</t>
  </si>
  <si>
    <t>部门公开表22</t>
  </si>
  <si>
    <t>单位（专项）名称</t>
  </si>
  <si>
    <t>支出方向</t>
  </si>
  <si>
    <t>资金总额</t>
  </si>
  <si>
    <t>资金投向</t>
  </si>
  <si>
    <t>实施期绩效目标</t>
  </si>
  <si>
    <t>年度绩效目标</t>
  </si>
  <si>
    <t>绩效指标</t>
  </si>
  <si>
    <t>市级支出</t>
  </si>
  <si>
    <t>对区县专项转移支付</t>
  </si>
  <si>
    <t>成本指标</t>
  </si>
  <si>
    <t>产出指标</t>
  </si>
  <si>
    <t>效益指标</t>
  </si>
  <si>
    <t>满意度指标</t>
  </si>
  <si>
    <t>经济成本指标</t>
  </si>
  <si>
    <t>社会成本指标</t>
  </si>
  <si>
    <t>生态环境成本指标</t>
  </si>
  <si>
    <t>数量指标</t>
  </si>
  <si>
    <t>质量指标</t>
  </si>
  <si>
    <t>时效指标</t>
  </si>
  <si>
    <t>经济效益指标</t>
  </si>
  <si>
    <t>社会效益指标</t>
  </si>
  <si>
    <t>生态效益指标</t>
  </si>
  <si>
    <t>可持续影响指标</t>
  </si>
  <si>
    <t>社会公益或服务对象满意度指标</t>
  </si>
  <si>
    <t>常德市市场监督管理局本级</t>
  </si>
  <si>
    <t xml:space="preserve">  产商品监督抽检专项</t>
  </si>
  <si>
    <t>委托业务费 99万元。</t>
  </si>
  <si>
    <t>制定生产、流通领域产商品质量监督抽查计划，并按计划完成监督抽查任务，促进全市产商品质量安全水平逐步提升。</t>
  </si>
  <si>
    <t>1.制定生产、流通领域产商品质量监督抽查计划，开展监督抽检，促进全市产商品质量安全水平提升。
2.组织推进质量强市战略，推动常德企业质量与品牌效应提升。</t>
  </si>
  <si>
    <t>1.产商品监督抽检成本控制额 ≤70万元；2.消费品及制造业合格率成本控制额 ≤29万元。</t>
  </si>
  <si>
    <t>1.产商品监督抽检批次 240批次；
2.出具产商品监督抽检报告份数 240份；
3.制造业合格率质量监测次数 1次；
4.消费品合格率质量监测次数 1次；
5.出具制造业合格率质量监测评价报告 1个；
6.消费品合格率质量监测评价报告 1个。</t>
  </si>
  <si>
    <t>1.产商品监督抽检完成率 100%；
2.不合格产品处置率 100%；
3.工作完成准确率 100%。</t>
  </si>
  <si>
    <t>各项工作完成及时率 ≥90%。</t>
  </si>
  <si>
    <t>推进质量社会共治，形成良好的质量社会氛围  提升。</t>
  </si>
  <si>
    <t>持续提升湖南省品牌形象，改善产品质量 提升。</t>
  </si>
  <si>
    <t>政府质量工作社会公众满意度 ≥90%。</t>
  </si>
  <si>
    <t xml:space="preserve">  大要案件办理经费</t>
  </si>
  <si>
    <t>办公费 5万；差旅费 10万。</t>
  </si>
  <si>
    <t>筑牢市场监管安全底线，营造公平、有序的市场环境。</t>
  </si>
  <si>
    <t>组织查处重大违法案件；规范市场监管行政执法行为；聚焦“三品一特”专项执法，严守民生安全底线。</t>
  </si>
  <si>
    <t>大要案件办理成本控制额 ≤15万元。</t>
  </si>
  <si>
    <t>查处质量违法、假冒伪劣、烟草市场整治、食品药品违法等案件数量 ≥50件。</t>
  </si>
  <si>
    <t>1.查处案件完成率 100%；
2.案件办理合法合规率 100%；
3.查处案件的处置率 100%。</t>
  </si>
  <si>
    <t xml:space="preserve">一般案件办理期限 ≤90天 </t>
  </si>
  <si>
    <t>加强市场监管综合执法，优化市场营商环境 优化。</t>
  </si>
  <si>
    <t>社会公众对市场监管营商环境满意度 ≥90%。</t>
  </si>
  <si>
    <t xml:space="preserve">  国检中心运行维护专项</t>
  </si>
  <si>
    <t>水费 7.5万元；电费 81.85万元；物业管理费 15.65万元；维修(护)费 45万元；专用材料费 30万元。</t>
  </si>
  <si>
    <t>保障国检中心正常运转。</t>
  </si>
  <si>
    <t>1.设备、设施维修维护检定 ≤45万元；
2.试剂耗材采购及三废处置 ≤30万元；
3.水电及办公费 ≤89.35万元；
4.国检中心物业管理费 ≤15.65万元。</t>
  </si>
  <si>
    <t>1.国检中心办公用房日常维护 ≥5项；
2.试剂耗材采购及三废处置 ≥10次；
3.国检中心电梯维保、中央空调等维修次数、设备设施 ≥10次。</t>
  </si>
  <si>
    <t>国检中心电梯维保、中央空调维修、设备设施等合格率 100%.</t>
  </si>
  <si>
    <t>工作任务完成及时率≥90%。</t>
  </si>
  <si>
    <t>国有资产和职工人身安全 保障。</t>
  </si>
  <si>
    <t>三废处置情况 不污染环境。</t>
  </si>
  <si>
    <t>干部职工满意度 ≥90%。</t>
  </si>
  <si>
    <t xml:space="preserve">  市场监管专项经费</t>
  </si>
  <si>
    <t>办公费 2.7万；租赁费 36.12万；委托业务费65.42万元；其他 2.8万元。</t>
  </si>
  <si>
    <t>市场监管成本控制额 ≤107.04万元。</t>
  </si>
  <si>
    <t>1.为新开办企业免费刻制首套印章 1套；
2.开展企业标准的双随机抽查比率 ≥1.5%；
3.开展机动车检测机构双随机检查 36家；
4.选取小微企业开展质量管理体系认证帮扶 3家；
5.开展广告监测条数 14000条；
6.开展网络市场监测完成数量 ≥6次；
7.市场主体年报双随机抽查比率 ≥5%；
8.市场监管业务专线保持畅通 19条；
9.出具广告监测报告期数 22期；
10.撰写网络交易市场情况报告频次 ≥6次；
11.网络交易平台经营主体数据更新 ≥1次；
12.市场主体年报率 ≥90%；</t>
  </si>
  <si>
    <t>1.违法广告线索处置率 ≥90%；
2.企业设立登记全程电子化使用率 ≥85%；
3.市场监管业务专线保持畅通 100%；
4.工作完成准确率 100%。</t>
  </si>
  <si>
    <t>1.企业开办时间 2个工作日；
2.推进质量社会共治，形成良好的质量社会氛围 良好。</t>
  </si>
  <si>
    <t>营造公平竞争的市场环境和法治化、便利化的营商环境 提高。</t>
  </si>
  <si>
    <t xml:space="preserve">  市级食品抽检经费</t>
  </si>
  <si>
    <t>印刷费 0.7万元；委托业务费 346万元；其他 203.3万元。</t>
  </si>
  <si>
    <t>2026年计划不低于每千人4批次的标准完成本级食品抽检监测数量，合计完成食品抽检不低于8325批次；出具食品检测报告不低于8325批次；重大食品安全事故发生数0起。</t>
  </si>
  <si>
    <t>2026年计划不低于每千人4批次的标准完成本级食品抽检监测数量，合计完成食品抽检不低于8325批次（含定性检测1200批次，食品相关产品200批次）；出具食品检测报告不低于8325批次；重大食品安全事故发生数0起。</t>
  </si>
  <si>
    <t>常德市食品安全监督抽检经费 ≤550万元。</t>
  </si>
  <si>
    <t>1.市级食品安全抽检批数 ≥8325批次；
2.出具检验报告数 ≥8325份；
3.抽检分析报告完成数 ≥1份。</t>
  </si>
  <si>
    <t>1.食品抽检完成率 100%；
2.检品抽样质量规范率 100%；
3.检测结果公开 100%；
4.不合格食品抽检核查处置率 100%。</t>
  </si>
  <si>
    <t>各项工作完成及时率 100%。</t>
  </si>
  <si>
    <t>1.重大食品安全事故发生数 0起；
2.食品抽检社会公众知晓率≥85%；
3.持续提升全市食品安全水平 持续提升；
4.全市食品安全隐患 有效预防。</t>
  </si>
  <si>
    <t>抽检废弃物处理排放合格率 100%。</t>
  </si>
  <si>
    <t>1.社会公众满意度 ≥90%；2.食品经营者满意度 ≥90%。</t>
  </si>
  <si>
    <t xml:space="preserve">  药械化监管专项</t>
  </si>
  <si>
    <t>专用材料费 3万元；委托业务费 7万元；其他 10万元。</t>
  </si>
  <si>
    <t>开展医疗器械监督抽检，引导医疗器械生产、销售企业守法经营。开展化妆品抽检，引导化妆品生产、销售企业守法经营。</t>
  </si>
  <si>
    <t>认真落实“四个最严”要求，坚持问题导向和风险防控原则，坚持以人民健康为中心，坚持服务药品、医疗器械、化妆品监督管理，服务专项整治行动，切实保障人民群众用药、用械、用妆安全。</t>
  </si>
  <si>
    <t xml:space="preserve">1.安全用药月宣传活动成本控制额 ≤10万元；
2.市级药械化抽检成本控制额 ≤5000元/批次；
</t>
  </si>
  <si>
    <t>1.安全用药月活动宣传次数 1次；
2.化妆品监督抽检批次 ≥20批次；
3.出具检测报告 ≥20份。</t>
  </si>
  <si>
    <t>1.不合格产品处置率  100%；
2.工作完成准确率 ≥90%；         
3.抽检完成率 100%。</t>
  </si>
  <si>
    <t>工作完成及时率 ≥90%。</t>
  </si>
  <si>
    <t>提高医疗器械、化妆品总体质量安全水平 提高。</t>
  </si>
  <si>
    <t>公众对药械化安全监督抽检满意度 90%。</t>
  </si>
  <si>
    <t xml:space="preserve">  知识产权战略专项</t>
  </si>
  <si>
    <t>其他 100万元。</t>
  </si>
  <si>
    <t>知识产权强市建设，促进发明专利（含高价值发明专利）的挖掘和培育；强化知识产权保护（纠纷调解）及海外专利侵权预警；引导企业开展专利转化运用。</t>
  </si>
  <si>
    <t>发明专利强质增效项目成本控制额 ≤100万元。</t>
  </si>
  <si>
    <t>发明专利强质增效项目个数 20个。</t>
  </si>
  <si>
    <t xml:space="preserve">
1.扶持项目精准率 100%；
2.扶持标准合规率 100%。</t>
  </si>
  <si>
    <t>高价值发明专利 2.5件/万人。</t>
  </si>
  <si>
    <t>1.解知识产权纠纷 解决；2.行政裁决知识产权纠纷 解决。</t>
  </si>
  <si>
    <t>1.社会公众满意度 ≥90%；2.服务对象满意度 ≥90%。</t>
  </si>
  <si>
    <t xml:space="preserve">  执法支队改革经费</t>
  </si>
  <si>
    <t>差旅费 1万元；工会经费 38万元；其他 16万元。</t>
  </si>
  <si>
    <t>常德市市场监管局综合行政执法支队改革经费（执法支队改革超编人员类档经费补差16*3+14*0.5=55万）。</t>
  </si>
  <si>
    <t>执法支队改革经费控制额 ≤55万元。</t>
  </si>
  <si>
    <t>人均类档补助标准 3万元/人/年。</t>
  </si>
  <si>
    <t>补助精准率 100%。</t>
  </si>
  <si>
    <t>干部职工日常办公获得感   提升。</t>
  </si>
  <si>
    <t>补助人员满意度 ≥90%。</t>
  </si>
  <si>
    <t>常德市纤维质量监测中心</t>
  </si>
  <si>
    <t xml:space="preserve">  棉花纤维制品监督抽查</t>
  </si>
  <si>
    <t>其他3万元。</t>
  </si>
  <si>
    <t>棉花纤维制品监督抽查</t>
  </si>
  <si>
    <t>完成棉花纤维制品监督抽查</t>
  </si>
  <si>
    <t>棉花纤维制品监督抽查 ≤3万元。</t>
  </si>
  <si>
    <t>1.学生服监督抽检批次 20批次；             2.出具检测报告份数 20份。</t>
  </si>
  <si>
    <t>1.学生服等纤维制品检验完成率 100%。2.检验操作规范率 100%。</t>
  </si>
  <si>
    <t>对学生服及棉、麻类纤维及纤维制品企业起监测作用 提高。</t>
  </si>
  <si>
    <t>抽检废弃物处置情况 达标。</t>
  </si>
  <si>
    <t>对学生服及棉、麻类纤维及纤维制品企业提供技术服务技术帮扶 不断提高。</t>
  </si>
  <si>
    <t>服务对象满意度指标 ≥90%。</t>
  </si>
  <si>
    <t>常德市产商品质量监督检验所</t>
  </si>
  <si>
    <t>136004</t>
  </si>
  <si>
    <t>工业产品抽查特定业务类项目</t>
  </si>
  <si>
    <t>办公费12.13万元，印刷费0.8万元，差旅费3.5万元，维修（护）费13万元，培训费1万元，专用材料费4万元，劳务费84.01万元，其他20.56万元。</t>
  </si>
  <si>
    <t>持续保持产品质量的稳定，促进全市产品质量水平提升。（内含财政专户管理资金收入73.56万元）</t>
  </si>
  <si>
    <t>持续保持产品质量的稳定，促进全市产品质量水平提升。</t>
  </si>
  <si>
    <t>开展工业产品抽查成本控制额  ≤139万元</t>
  </si>
  <si>
    <t>1.全年完成工业产品抽检批次  ≥600批次；         2.撰写产品质量分析报告篇数≥1篇；                      3.出具检验报告份数≥600批次。</t>
  </si>
  <si>
    <t>1.检验报告年差错率  ≤5‰；                  2.检验报告及时率≥95%。</t>
  </si>
  <si>
    <t>各项工作完成及时率100%。</t>
  </si>
  <si>
    <t>全年完成委托检验收费73.56万元。</t>
  </si>
  <si>
    <t>提升企业产品质量主体责任   提升。</t>
  </si>
  <si>
    <t>三废处置  达标。</t>
  </si>
  <si>
    <t>产品质量安全检验服务企业满意度 ≥90%。</t>
  </si>
  <si>
    <t>常德市计量测试检定所</t>
  </si>
  <si>
    <t xml:space="preserve">  计量检定检测专项</t>
  </si>
  <si>
    <t>办公费 5.39万元，印刷费 6万元，电费 4万元，邮电费 1.2万元，差旅费 12万元，维修(护)费 12.21万元，培训费 0.9万元，专用材料13.2万元，劳务费40万元，委托业务费4.5万元，其他交通费1万元，其他税金及附加1.3万元，其他37.5万元，办公设备购置3万元，专用设备3万元。</t>
  </si>
  <si>
    <t xml:space="preserve">1.计量工作器具检定校准服务,保证计量工作器具量值标准。                        2.计量强检器具做到应检必检，确保量值溯源准确。                    3.委托检定校准项目出具报告及时、公正。 </t>
  </si>
  <si>
    <t xml:space="preserve">1.计量工作器具检定校准服务,保证计量工作器具量值标准。                        2.计量强检器具做到应检必检，确保量值溯源准确。     3.委托检定校准项目出具报告及时、公正。 </t>
  </si>
  <si>
    <t>计量器具检定检测所需各项开支成本≤139.2万元</t>
  </si>
  <si>
    <t>计量器具检定及校准数量 ≥51000台件。</t>
  </si>
  <si>
    <t>检定校准规范率 100%。</t>
  </si>
  <si>
    <t>委托计量器具检测收费 ≥125万元。</t>
  </si>
  <si>
    <t>计量器具检定计量事故率 0%。</t>
  </si>
  <si>
    <t>服务对象满意度 ≥95%。</t>
  </si>
  <si>
    <t>136007</t>
  </si>
  <si>
    <t>常德市药品检验所</t>
  </si>
  <si>
    <t xml:space="preserve">  2026年药品委托检验收费</t>
  </si>
  <si>
    <t>奖金（德山属地绩效奖）10万元</t>
  </si>
  <si>
    <t>完成企业委托检验任务,更好的服务企业</t>
  </si>
  <si>
    <t>完成企业委托检验任务，更好的服务企业</t>
  </si>
  <si>
    <t>1.全年接受委托检验批次约200批次；
2.出具检验报告份数约200份。</t>
  </si>
  <si>
    <t>药品检验准确性 100%。</t>
  </si>
  <si>
    <t>工作完成及时率 100%。</t>
  </si>
  <si>
    <t>委托检验收入 约10万元。</t>
  </si>
  <si>
    <t>保障工作有序开展 保障。</t>
  </si>
  <si>
    <t>送检人员满意度 ≥90%。</t>
  </si>
  <si>
    <t xml:space="preserve">  市抽药品检验检测专项</t>
  </si>
  <si>
    <t>办公费10万元、电费6万元、差旅费3万元、维修（护）费8万元、培训费1万元、专用材料费30万元、劳务费27.12万元、专用设备购置费3万元、商品和服务支出其他24.07万元</t>
  </si>
  <si>
    <t>通过本项目的实施,全年抽检药品约200批次,处理废液约800公斤,保障辖区内人民群众用药安全,杜绝三废处理产生的环境问题</t>
  </si>
  <si>
    <t>过本项目的实施，全年抽检药品约200批次，处理废液约800公斤，保障辖区内人民群众用药安全，杜绝三废处理产生的环境问题</t>
  </si>
  <si>
    <t>1.药品检验费控制额  ≤80.07万元；
2.检验辅助人员经费控制额 ≤27.12万元；
3.三废处置成本 ≤5万元。</t>
  </si>
  <si>
    <t>1.药品抽检批次约 200批次；
2.出具能检验报告份数 200份；
3.废液处理数量 约800公斤；
4.培训人次 约29人次
5.检验辅助人员数量 6人</t>
  </si>
  <si>
    <t>1.药品安全性检验准确率 100%；
2.三废处置 达标
3.培训完成率 100%
4.检验操作规范率 100%。</t>
  </si>
  <si>
    <t>1.药品安全事故 零发生；2.保障群众用药安全 保障。</t>
  </si>
  <si>
    <t>三废处置  不污染环境。</t>
  </si>
  <si>
    <t>社会公众满意度 ≥90%。</t>
  </si>
  <si>
    <t xml:space="preserve">  抽检基本经费2026</t>
  </si>
  <si>
    <t>办公费1.15万元，水费0.03万元，电费0.1万元，邮电费0.01万元，差旅费1万元，维修（护）费0.8万元，培训费0.5万元，专用材料费0.65万元，劳务费179.52万元，工会经费2.72万元，其他36.64万元。</t>
  </si>
  <si>
    <t>做好食品生产企业、餐饮单位、商场超市、学校周边及农贸市场等场所日常安排的食品安全抽检，确保抽检中收样快捷、抽样规范、检测准确、上报及时，高效完成检验任务批次，加强抽检业务水平，强化人民群众食品安全教育。</t>
  </si>
  <si>
    <t xml:space="preserve">  做好本年度食品生产企业、餐饮单位、商场超市、学校周边及农贸市场等场所日常安排的食品安全抽检，确保抽检中收样快捷、抽样规范、检测准确、上报及时，高效完成检验任务批次，加强抽检业务水平，强化人民群众食品安全教育。</t>
  </si>
  <si>
    <t>经济成本控制额 ≤223.12万元。</t>
  </si>
  <si>
    <t>1.设备维检批次数≥8次；
2.抽检及抽检辅助人员数量 ≤34人；
3.宣传培训人次≥20人次；
4.三废处理数 ≥450公斤。</t>
  </si>
  <si>
    <t>1.抽检质量规范率 100%；
2.三废处理 达标。</t>
  </si>
  <si>
    <t>工作完成及时率100%。</t>
  </si>
  <si>
    <t xml:space="preserve">
1.食品安全隐患减少；
3.食品抽检社会公众知晓率≥85%。</t>
  </si>
  <si>
    <t>社会公众满意度≥90%</t>
  </si>
  <si>
    <t xml:space="preserve">  食品委托检验收费2026</t>
  </si>
  <si>
    <t>奖金（德山属地绩效奖）12.19万元，邮电费0.03万元，差旅费0.3万元，专用材料费1万元，劳务费14.28万元，委托业务费0.5万元，工会经费0.68万元，其他11.02万元</t>
  </si>
  <si>
    <t>在2026年内充分利用现有检验检测设备及本单位技术优势，为社会企业、事业及个人提供食品检验，确保舌尖上的安全。完成委托检验收费约300批次。</t>
  </si>
  <si>
    <t>做好本年度食品自然人、生产企业、餐饮单位、商场超市、学校周边及农贸市场等场所委托的食品、保健品安全检验，确保委托抽检中收样快捷、检测准确、上报及时，高效完成委托检验任务批次，加强委托检验业务水平，为人民群众食品安全做好技术后盾。</t>
  </si>
  <si>
    <t>委托检验工作成本控制额 ≤40.00万元</t>
  </si>
  <si>
    <t>委托检验批次数≥300批次。</t>
  </si>
  <si>
    <t>1.抽检质量规范率 100%；
2.检验报告及时送达率 100%。</t>
  </si>
  <si>
    <t>接收委托收费40.00万元。</t>
  </si>
  <si>
    <t>委托收费检测合同纠纷事故发生数 零发生。</t>
  </si>
  <si>
    <t>检验废弃物处理率  100%。</t>
  </si>
  <si>
    <t>社会公众对委托检验服务满意度≥90%。</t>
  </si>
  <si>
    <t xml:space="preserve">  重大活动食品检验2026</t>
  </si>
  <si>
    <t>维修（护）费1万元，专用材料费2万元，劳务费4万元，其他3万元。</t>
  </si>
  <si>
    <t>做好2026年两会、高考、中考、学考等重大活动的食品检验检测任务，确保抽检中收样快捷、抽样规范、检测准确、上报及时，高效完成检验任务批次，加强抽检业务水平，强化人民群众食品安全教育。</t>
  </si>
  <si>
    <t>1.设备维修检定费及其他费用≤4万元；
2.活动专项等劳务费≤4万元；
3.专用材料费 ≤2万元。</t>
  </si>
  <si>
    <t>1.部分检验设备维检次数≥1次；
2.快检任务完成数≥1200批次。</t>
  </si>
  <si>
    <t>1.检品检验质量规范率 100%；
2.检品抽样质量规范率 100%。</t>
  </si>
  <si>
    <t>任务完成时间2026年12月31日前。</t>
  </si>
  <si>
    <t>重大活动食品抽检满意度≥85%。</t>
  </si>
  <si>
    <t>部门公开表23</t>
  </si>
  <si>
    <t xml:space="preserve">部门：136_常德市市场监督管理局   </t>
  </si>
  <si>
    <t>年度预算申请</t>
  </si>
  <si>
    <t>部门职能职责描述</t>
  </si>
  <si>
    <t>整体绩效目标</t>
  </si>
  <si>
    <t>部门整体支出年度绩效目标</t>
  </si>
  <si>
    <t>按收入性质分</t>
  </si>
  <si>
    <t>按支出性质分</t>
  </si>
  <si>
    <t>政府性基金拨款</t>
  </si>
  <si>
    <t>其他资金</t>
  </si>
  <si>
    <t>服务对象满意度指标</t>
  </si>
  <si>
    <t>136001</t>
  </si>
  <si>
    <t>1.负责市场综合监督管理。2.负责市场主体统一登记注册。3.负责组织和指导市场监管综合执法工作。4.负责反垄断统一执法。5.负责监督管理市场秩序。6.负责宏观质量管理。7.负责产品质量安全监督管理。8.负责特种设备安全监督管理。9.负责食品安全监督管理综合协调。10.负责食品安全监督管理。11.负责统一管理计量工作。12.负责统一管理标准化工作。13.负责统一管理认证认可工作。14.负责市场监督管理、知识产权领域科技和信息化建设、新闻宣传、对外交流与合作。15.负责实施知识产权战略，推进知识产权强市建设。16.负责保护知识产权。17.负责知识产权创造运用。18.负责组织开展消费维权工作，查处制售假冒伪劣等违法行为，指导消费者咨询、申诉、举报受理、处理和网络体系建设等工作，保护经营者、消费者合法权益。19.负责权限内食品、药品、医疗器械、化妆品行政许可；负责药品、医疗器械、保健食品广告内容的监督检查。20.负责监督实施药品和医疗器械标准、分类管理制度；负责配合上级部门监督实施药品和医疗器械研制、生产、经营、使用质量管理规范；配合上级部门监督实施药品、医疗器械注册制度；负责建立药品不良反应、医疗器械不良事件监测体系，组织开展监测和处置工作；配合上级部门开展药品、医疗器械再评价和淘汰相关工作；监督实施执业药师制度；配合有关部门实施国家基本药物制度。21.制定全市药品、医疗器械、化妆品监督管理的稽查制度并组织实施；依法组织查处药品、医疗器械、化妆品违法行为；组织开展相关质量抽验并发布有关信息；依法处理有关药品、医疗器械、化妆品安全的咨询、投诉、举报；监督实施问题产品召回和处置制度。22.依法承担放射性药品、麻醉药品、毒性药品及精神药品、药品类易制毒化学品的监督管理工作。23.负责药品、医疗器械检查员和专家库的管理、培训；协助做好药品、医疗器械、医疗机构制剂、药包材、药用辅料等注册和中药品种保护的技术审评、检查和抽样；负责药品零售企业经营质量管理规范认证、医疗器械经营许可的技术审评工作；承担省药品监督管理局下放的药品、医疗器械、化妆品等相关行政许可、备案事项技术审评、现场检查等工作。24.完成市委、市政府交办的其他事项。</t>
  </si>
  <si>
    <t>1. 激发主体活力。推进经营主体培育工程，围绕“4+3”产业体系，构建“个转企、企升规、规改股、股上市”梯次培育体系，壮大“四上”、专精特新等主体；开展分型分类精准帮扶，做实服务活动，激发内生动力。
2. 创优营商环境。深化“放管服”改革，优化登记、个转企等流程，推进政务服务线上线下融合、全程网办；推行标准化、智能化审批，实施服务型执法与联合监管，办好民生专项行动，打造一流营商环境。
3. 做强产业根基。开展产业链精准招商，聚焦重点产业引育项目；实施大中小企业协同培育计划，畅通科技成果转化，支持高端产品研发产业化；建强公共技术、中试、检验检测平台，完善精准扶持与企业服务机制。
4. 提升服务效能。推进质量强企强链强县，支持企业、产业链、县域争创质量示范；抓好品牌创建与参评；强化知识产权全链条保护与运用，加大地理标志培育。
5. 守稳市场秩序。整治涉企违规收费，严查重点领域价格、不正当竞争行为；开展“铁拳”“铸剑”等专项执法，治理过度包装、侵权假冒等问题；聚焦“一老一小”强化整治，优化消费环境，打造放心消费场景。
6. 筑牢安全防线。压实食品、药品、工业产品、特种设备安全责任，开展全链条、全领域专项整治，健全追溯、应急、风险防控机制，守住安全底线。
7. 夯实队伍建设。深化“党建+廉政”，打造“清廉市监”；整治群众身边突出问题，防范意识形态风险；开展作风能力整训，锻造高素质专业化干部队伍。</t>
  </si>
  <si>
    <t>1.人员经费成本控制额 ≤6453.94万元</t>
  </si>
  <si>
    <t>1.聘请法律顾问人次 ≥1人次；</t>
  </si>
  <si>
    <t>1.专项项目支出绩效目标完成率 100%；</t>
  </si>
  <si>
    <t>1.重大安全事件发生起数 0起；</t>
  </si>
  <si>
    <t>三废处置 达标。</t>
  </si>
  <si>
    <t>行政执法能力，促进法治型政府建设 不断提升。</t>
  </si>
  <si>
    <t>1.社会公众满意度 ≥90%；</t>
  </si>
  <si>
    <t>2.公用经费成本控制额 ≤1149.24万元</t>
  </si>
  <si>
    <t>2.举办各类业务培训期数 ≥4期；</t>
  </si>
  <si>
    <t>2.企业设立登记全程电子化使用率 ≥85%；</t>
  </si>
  <si>
    <t>2.企业开办时间 缩短至2个工作日；</t>
  </si>
  <si>
    <t>2.服务对象满意度指标 ≥90%。</t>
  </si>
  <si>
    <t>3.项目经费成本控制额 ≤1126.04万元</t>
  </si>
  <si>
    <t>3.开展宣传活动次数 ≥9次；</t>
  </si>
  <si>
    <t>3.不合格产品处置率 100%；</t>
  </si>
  <si>
    <t>3.推进质量社会共治，形成良好的质量社会氛围
 不断提升；</t>
  </si>
  <si>
    <t>4.举办各类业务培训成本控制额≤330元/人/天</t>
  </si>
  <si>
    <t>4.开展各类专项整治次数 ≥5次；</t>
  </si>
  <si>
    <t>4.案件办理合法合规率、查处案件的处置率 100%；</t>
  </si>
  <si>
    <t>4.政府监管效能  逐步提高；</t>
  </si>
  <si>
    <t>5.召开三类会议成本控制额≤440元/人/天</t>
  </si>
  <si>
    <t>5.印制毒蘑菇资料等 ≥1.5万份；</t>
  </si>
  <si>
    <t>5.双随机抽查公示率 100%；</t>
  </si>
  <si>
    <t>5.行政效能考核情况 优秀；</t>
  </si>
  <si>
    <t>6.特种设备重点使用单位抽查率 10%；</t>
  </si>
  <si>
    <t>6.投诉举报按时办结率 ≥97%；</t>
  </si>
  <si>
    <t>7.质量品牌诊断服务次数 1次；</t>
  </si>
  <si>
    <t>7.党建工作考核合格率 100%。</t>
  </si>
  <si>
    <t>8.发展培育首席质量官人数 100名；</t>
  </si>
  <si>
    <t>9.质量管理体系认证帮扶家数 ≥3家。</t>
  </si>
  <si>
    <t>136003</t>
  </si>
  <si>
    <t>本部门主要承担棉、麻等纤维及其制品的检验与质量监测工作。</t>
  </si>
  <si>
    <t>学生服等纤维制品质量监测工作</t>
  </si>
  <si>
    <t>风险监测工作成本控制 ≤131.26万元。</t>
  </si>
  <si>
    <t>抽检废弃物处理 4万元。</t>
  </si>
  <si>
    <t>1.学生服监督抽检批次 20批次；</t>
  </si>
  <si>
    <t>1.学生服等纤维制品检验完成率 100%。</t>
  </si>
  <si>
    <t>2.出具检测报告份数 20份。</t>
  </si>
  <si>
    <t>2.检验操作规范率 100%。</t>
  </si>
  <si>
    <t>依法承担在资质认证范围内有关产品监督抽查和重点产品监督抽查的检验、相关委托检验；产品质量的仲裁检验、产品质量生产许可检验等；承担国家级生活用纸质量监督检验，参与技术标准的研究和相关产品的风险监测技术服务。</t>
  </si>
  <si>
    <t>1.夯实基础，增强能力，提升检验检测技术水平，锚定“三个高地”，推进“二次创业”，全面实施“六大攻坚”，作出积极贡献；为社会提供产品质量的咨询和检测服务；提升区域内企业产品质量，优化产品结构；                                                                                                                                                                                 2.按照规定准确、高效的完成工业产品检验检测任务；                                                                                                                                                        3.委托检验项目出具报告及时、公正。</t>
  </si>
  <si>
    <t>1.人员经费≤389.70万元；</t>
  </si>
  <si>
    <t>1.产商品监督抽检及委托检验批次 ≥1500批次；</t>
  </si>
  <si>
    <t>1.检验报告年差错率 ≤5‰；</t>
  </si>
  <si>
    <t>1.检验报告及时率 ≥95%；</t>
  </si>
  <si>
    <t>全年完成委托检验收费  73.56万。</t>
  </si>
  <si>
    <t>通过产品质量抽检，提升企业产品质量主体责任，防范重大质量安全事故 提升，防范。</t>
  </si>
  <si>
    <t>2.商品和服务支出≤56.86万元；</t>
  </si>
  <si>
    <t>2.撰写产品质量分析报告篇数 ≥2份。</t>
  </si>
  <si>
    <t>2.产品检验批次完成率 100%。</t>
  </si>
  <si>
    <t>2.各项工作完成及时率 100%。</t>
  </si>
  <si>
    <t>3.项目支出≤139万元。</t>
  </si>
  <si>
    <t>3.出具检验报告份数 ≥1500批次。</t>
  </si>
  <si>
    <t>136006</t>
  </si>
  <si>
    <t xml:space="preserve"> 主要职责是负责建立和维护常德市社会公用计量标准，进行量值传递；执行强制检定和法律规定的其它检定、校准和检验工作；承办政府计量行政部门实施计量监督、执法的技术性工作。</t>
  </si>
  <si>
    <t xml:space="preserve">1.计量器具做到应检必检，确保量值溯源准确。                        2.委托检测校准项目出具报告准确、及时、公正。 </t>
  </si>
  <si>
    <t>整体运营成本控制≤855.24万元。</t>
  </si>
  <si>
    <t>计量器具检定及校准数量 ≥55000台件。</t>
  </si>
  <si>
    <t>检定工作完成及时率 100%。</t>
  </si>
  <si>
    <t>检定能力 不断提升</t>
  </si>
  <si>
    <t>1.负责药品、药用包材、药用辅料、化妆品、医疗器械、洁净环境等检验检测工作；依法承担药品检验结果的复验。2.承担主管部门下达的抽样检测任务。3.承担药品和化妆品生产、经营和使用单位的委托检验。4.承担与药品、药用包材、药用辅料、医疗器械、化妆品质量有关的科研和技术服务工作，并在上级食品药品检验机构的指导下开展相关的快速检验工作。5.开展对药品、医疗器械和化妆品生产、经营、使用单位质量检验机构的业务指导，培训有关专业技术人员。6.负责提供辖区内药品、化妆品质量公报所需技术数据和质量分析报告；负责综合上报与反馈药品、化妆品质量检测信息。7.配合市场监督管理部门开展相关监督执法和突发事件的应急处置。8.开展与药品、药用包材、药用辅料、医疗器械、化妆品质量技术监督有关的交流与合作。9.承办市委、市政府和市市场监督管理局交办的其他工作。</t>
  </si>
  <si>
    <t>1.按照规定准确、高效的完成药品、化妆品检验检测任务及废液处理工作；                          2.提高药械化检验人员的业务素养。</t>
  </si>
  <si>
    <t>1.人员经费≤572.01万元</t>
  </si>
  <si>
    <t>1.完成药品检验约400批次</t>
  </si>
  <si>
    <t>1.检验准确率100%</t>
  </si>
  <si>
    <t>工作完成及时率100%</t>
  </si>
  <si>
    <t>1.为药品、化妆品监管工作提供有力的依据，保障市民用药安全   保障；</t>
  </si>
  <si>
    <t xml:space="preserve">三废处置情况 不污染环境。 </t>
  </si>
  <si>
    <t>药械化检验对象满意度 ≥90%。</t>
  </si>
  <si>
    <t>2.公用经费≤76.81万元</t>
  </si>
  <si>
    <t>2.出具检验报告份数约400份</t>
  </si>
  <si>
    <t>2.检验任务完成率100%</t>
  </si>
  <si>
    <t xml:space="preserve">2.重大药品安全事故发生数次数  零发生。 </t>
  </si>
  <si>
    <t>3.项目支出经费≤122.19万元</t>
  </si>
  <si>
    <t>3.废液处理数量约800公斤</t>
  </si>
  <si>
    <t>3.三废处置达标</t>
  </si>
  <si>
    <t>4.检验辅助人员数量6人</t>
  </si>
  <si>
    <t>4.培训完成率100%</t>
  </si>
  <si>
    <t>5.人员业务培训29人次</t>
  </si>
  <si>
    <t>5.检验操作规范率100%</t>
  </si>
  <si>
    <t>136008</t>
  </si>
  <si>
    <t>常德市食品检验所</t>
  </si>
  <si>
    <t>承担有关食品、食品添加剂和保健食品法定检验及委托检验检测任务；组织开展全市食品检验机构能力验证、实验室比对及相关产品和技术研发工作；承担食品标准的试验、验证等技术工作；组织开展全市市场监管系统食品检验机构业务、技术指导和人员培训工作；完成常德市市场监管局交办的其他工作。</t>
  </si>
  <si>
    <t>严格以省局、市政府的工作要求为指导，按照《食品安全法》、《食品安全法实施条例》规定，坚持依法、科学、客观、公正的原则开展各项工作。2026年拟组织完成市局下达的食品监督抽检约2200批次、重大活动保障食品快检约1200批次、完成非税事业性收入约40万元，拟扩展包含理化参数和微生物参数约31个，拟开展实验室能力验证4项、拟申报省级科研项目1项科研项目。</t>
  </si>
  <si>
    <t>1.人员经费 ≤356.77万元；</t>
  </si>
  <si>
    <t>委托检验批次数 ≥300批次。</t>
  </si>
  <si>
    <t>抽检质量规范率  100%。</t>
  </si>
  <si>
    <t>完成委托收费 40万元。</t>
  </si>
  <si>
    <t>1.食品抽检知晓率 ≥85% ；</t>
  </si>
  <si>
    <t>2.公用经费 ≤54.13万元；</t>
  </si>
  <si>
    <t>2.食品安全意识 提高。</t>
  </si>
  <si>
    <t>3.项目支出 ≤273.12万元。</t>
  </si>
  <si>
    <t>注：不含上年结转结余。</t>
  </si>
  <si>
    <t>目标1：开展广告监测费，净化广告市场秩序；目标2：开展网络交易监测，净化网络市场秩序；目标3：标准化“双随机、一公开”抽查，提升企业标准化水平；目标4：提升特种设备监管人员素质，开展特种设备监管，切实维护全市特种设备安全。目标5：健全以“双随机、一公开”监管为基本手段，以重点行业、信用监管为基础的市场监管模式。目标6:租赁市场监管业务专线系统，提升智慧市场监管水平；目标7：继续深化证照分离，提高企业登记效率。企业登记零收费。</t>
  </si>
  <si>
    <t>1.租赁市场监管业务专线，提升智慧市场监管水平；
2.健全以“双随机、一公开”监管为基本手段，以重点行业、信用监管为基础的市场监管模式。
3.持续进行网络交易违法线索监测，强化市场监管数字化赋能、提升网络交易监管能力和技术水平，推动网络数字化监管。
4.持续推动广告日常监测，净化广告市场秩序。
5.开展标准化宣贯工作，持续推进企业自我声明公开以及对标达标工作，进一步激发企业创新活力，建设高标准市场体系。
6.持续深入推进小微企业质量认证帮扶行动，探索建立全市机动车检验检测机构标准化服务体系。
7.持续开展经营主体培育工作，开展梯度培育，培优培强经营主体。企业登记零收费。</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</si>
</sst>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8" formatCode="#0.00"/>
  </numFmts>
  <fonts count="26">
    <font>
      <sz val="11"/>
      <color indexed="8"/>
      <name val="宋体"/>
      <charset val="1"/>
      <scheme val="minor"/>
    </font>
    <font>
      <sz val="11"/>
      <color theme="1"/>
      <name val="宋体"/>
      <charset val="134"/>
      <scheme val="minor"/>
    </font>
    <font>
      <sz val="9"/>
      <name val="SimSun"/>
      <charset val="134"/>
    </font>
    <font>
      <b/>
      <sz val="16"/>
      <name val="SimSun"/>
      <charset val="134"/>
    </font>
    <font>
      <b/>
      <sz val="11"/>
      <name val="SimSun"/>
      <charset val="134"/>
    </font>
    <font>
      <b/>
      <sz val="9"/>
      <name val="SimSun"/>
      <charset val="134"/>
    </font>
    <font>
      <b/>
      <sz val="8"/>
      <name val="SimSun"/>
      <charset val="134"/>
    </font>
    <font>
      <b/>
      <sz val="7"/>
      <name val="SimSun"/>
      <charset val="134"/>
    </font>
    <font>
      <b/>
      <sz val="8"/>
      <name val="Times New Roman"/>
      <family val="1"/>
    </font>
    <font>
      <sz val="7"/>
      <name val="SimSun"/>
      <charset val="134"/>
    </font>
    <font>
      <b/>
      <sz val="7"/>
      <name val="Times New Roman"/>
      <family val="1"/>
    </font>
    <font>
      <sz val="6"/>
      <name val="SimSun"/>
      <charset val="134"/>
    </font>
    <font>
      <sz val="8"/>
      <color indexed="8"/>
      <name val="宋体"/>
      <charset val="134"/>
      <scheme val="minor"/>
    </font>
    <font>
      <b/>
      <sz val="19"/>
      <name val="SimSun"/>
      <charset val="134"/>
    </font>
    <font>
      <b/>
      <sz val="9"/>
      <name val="Times New Roman"/>
      <family val="1"/>
    </font>
    <font>
      <sz val="7"/>
      <name val="Times New Roman"/>
      <family val="1"/>
    </font>
    <font>
      <sz val="11"/>
      <color indexed="8"/>
      <name val="Times New Roman"/>
      <charset val="1"/>
    </font>
    <font>
      <sz val="8"/>
      <color indexed="8"/>
      <name val="Times New Roman"/>
      <charset val="1"/>
    </font>
    <font>
      <b/>
      <sz val="17"/>
      <name val="SimSun"/>
      <charset val="134"/>
    </font>
    <font>
      <sz val="8"/>
      <name val="SimSun"/>
      <charset val="134"/>
    </font>
    <font>
      <sz val="8"/>
      <name val="Times New Roman"/>
      <family val="1"/>
    </font>
    <font>
      <b/>
      <sz val="15"/>
      <name val="SimSun"/>
      <charset val="134"/>
    </font>
    <font>
      <sz val="11"/>
      <name val="SimSun"/>
      <charset val="134"/>
    </font>
    <font>
      <b/>
      <sz val="20"/>
      <name val="SimSun"/>
      <charset val="134"/>
    </font>
    <font>
      <sz val="12"/>
      <name val="宋体"/>
      <charset val="134"/>
    </font>
    <font>
      <sz val="9"/>
      <name val="宋体"/>
      <family val="3"/>
      <charset val="134"/>
      <scheme val="minor"/>
    </font>
  </fonts>
  <fills count="7">
    <fill>
      <patternFill patternType="none"/>
    </fill>
    <fill>
      <patternFill patternType="gray125"/>
    </fill>
    <fill>
      <patternFill patternType="solid">
        <fgColor theme="9" tint="0.79998168889431442"/>
        <bgColor indexed="64"/>
      </patternFill>
    </fill>
    <fill>
      <patternFill patternType="solid">
        <fgColor theme="9" tint="0.79998168889431442"/>
        <bgColor rgb="FFFFFFFF"/>
      </patternFill>
    </fill>
    <fill>
      <patternFill patternType="solid">
        <fgColor rgb="FFFFFFFF"/>
        <bgColor rgb="FFFFFFFF"/>
      </patternFill>
    </fill>
    <fill>
      <patternFill patternType="solid">
        <fgColor rgb="FFFFFF00"/>
        <bgColor indexed="64"/>
      </patternFill>
    </fill>
    <fill>
      <patternFill patternType="solid">
        <fgColor rgb="FFFFFF00"/>
        <bgColor rgb="FFFFFFFF"/>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right/>
      <top style="thin">
        <color auto="1"/>
      </top>
      <bottom/>
      <diagonal/>
    </border>
    <border>
      <left style="thin">
        <color rgb="FF000000"/>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right/>
      <top style="thin">
        <color rgb="FF000000"/>
      </top>
      <bottom style="thin">
        <color rgb="FF000000"/>
      </bottom>
      <diagonal/>
    </border>
  </borders>
  <cellStyleXfs count="2">
    <xf numFmtId="0" fontId="0" fillId="0" borderId="0">
      <alignment vertical="center"/>
    </xf>
    <xf numFmtId="0" fontId="24" fillId="0" borderId="0"/>
  </cellStyleXfs>
  <cellXfs count="180">
    <xf numFmtId="0" fontId="0" fillId="0" borderId="0" xfId="0" applyFont="1">
      <alignment vertical="center"/>
    </xf>
    <xf numFmtId="0" fontId="1" fillId="0" borderId="0" xfId="0" applyFont="1" applyFill="1" applyAlignment="1">
      <alignment vertical="center"/>
    </xf>
    <xf numFmtId="0" fontId="2"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2" borderId="1" xfId="0" applyFont="1" applyFill="1" applyBorder="1" applyAlignment="1">
      <alignment vertical="center" wrapText="1"/>
    </xf>
    <xf numFmtId="4" fontId="10" fillId="0" borderId="1" xfId="0" applyNumberFormat="1" applyFont="1" applyBorder="1" applyAlignment="1">
      <alignment horizontal="right" vertical="center" wrapText="1"/>
    </xf>
    <xf numFmtId="0" fontId="2" fillId="0" borderId="1" xfId="0" applyFont="1" applyBorder="1" applyAlignment="1">
      <alignment vertical="center" wrapText="1"/>
    </xf>
    <xf numFmtId="4" fontId="9" fillId="0" borderId="1" xfId="0" applyNumberFormat="1" applyFont="1" applyBorder="1" applyAlignment="1">
      <alignment vertical="center" wrapText="1"/>
    </xf>
    <xf numFmtId="0" fontId="9" fillId="0" borderId="7" xfId="0" applyFont="1" applyFill="1" applyBorder="1" applyAlignment="1">
      <alignment vertical="center" wrapText="1"/>
    </xf>
    <xf numFmtId="0" fontId="9" fillId="0" borderId="1" xfId="0" applyFont="1" applyFill="1" applyBorder="1" applyAlignment="1">
      <alignment vertical="center" wrapText="1"/>
    </xf>
    <xf numFmtId="4" fontId="10" fillId="0" borderId="4" xfId="0" applyNumberFormat="1" applyFont="1" applyBorder="1" applyAlignment="1">
      <alignment horizontal="right" vertical="center" wrapText="1"/>
    </xf>
    <xf numFmtId="0" fontId="0" fillId="0" borderId="1" xfId="0" applyFont="1" applyBorder="1">
      <alignment vertical="center"/>
    </xf>
    <xf numFmtId="4" fontId="0" fillId="0" borderId="0" xfId="0" applyNumberFormat="1" applyFont="1">
      <alignment vertical="center"/>
    </xf>
    <xf numFmtId="0" fontId="12" fillId="0" borderId="0" xfId="0" applyFont="1" applyFill="1" applyAlignment="1">
      <alignment vertical="center"/>
    </xf>
    <xf numFmtId="0" fontId="5" fillId="0" borderId="0" xfId="0" applyFont="1" applyBorder="1" applyAlignment="1">
      <alignment vertical="center" wrapText="1"/>
    </xf>
    <xf numFmtId="0" fontId="6" fillId="0" borderId="1" xfId="0" applyFont="1" applyBorder="1" applyAlignment="1">
      <alignment vertical="center" wrapText="1"/>
    </xf>
    <xf numFmtId="0" fontId="8" fillId="0" borderId="1" xfId="0" applyFont="1" applyBorder="1" applyAlignment="1">
      <alignment vertical="center" wrapText="1"/>
    </xf>
    <xf numFmtId="0" fontId="7" fillId="0" borderId="1" xfId="0" applyFont="1" applyBorder="1" applyAlignment="1">
      <alignment horizontal="left" vertical="center" wrapText="1"/>
    </xf>
    <xf numFmtId="4" fontId="10" fillId="0" borderId="1" xfId="0" applyNumberFormat="1" applyFont="1" applyBorder="1" applyAlignment="1">
      <alignment vertical="center" wrapText="1"/>
    </xf>
    <xf numFmtId="0" fontId="14" fillId="0" borderId="1" xfId="0" applyFont="1" applyBorder="1" applyAlignment="1">
      <alignment horizontal="center" vertical="center" wrapText="1"/>
    </xf>
    <xf numFmtId="0" fontId="9" fillId="2" borderId="1" xfId="0" applyFont="1" applyFill="1" applyBorder="1" applyAlignment="1">
      <alignment horizontal="left" vertical="center" wrapText="1"/>
    </xf>
    <xf numFmtId="4" fontId="15" fillId="0" borderId="1" xfId="0" applyNumberFormat="1" applyFont="1" applyBorder="1" applyAlignment="1">
      <alignment vertical="center" wrapText="1"/>
    </xf>
    <xf numFmtId="0" fontId="15" fillId="0" borderId="1" xfId="0" applyFont="1" applyBorder="1" applyAlignment="1">
      <alignment vertical="center" wrapText="1"/>
    </xf>
    <xf numFmtId="0" fontId="7" fillId="2" borderId="1" xfId="0" applyFont="1" applyFill="1" applyBorder="1" applyAlignment="1">
      <alignment horizontal="left" vertical="center" wrapText="1"/>
    </xf>
    <xf numFmtId="0" fontId="15" fillId="0" borderId="1" xfId="0" applyFont="1" applyFill="1" applyBorder="1" applyAlignment="1">
      <alignment vertical="center" wrapText="1"/>
    </xf>
    <xf numFmtId="0" fontId="7" fillId="2" borderId="1" xfId="0" applyFont="1" applyFill="1" applyBorder="1" applyAlignment="1">
      <alignment vertical="center" wrapText="1"/>
    </xf>
    <xf numFmtId="0" fontId="7" fillId="0" borderId="1" xfId="0" applyFont="1" applyFill="1" applyBorder="1" applyAlignment="1">
      <alignment vertical="center" wrapText="1"/>
    </xf>
    <xf numFmtId="0" fontId="10" fillId="0" borderId="1" xfId="0" applyFont="1" applyFill="1" applyBorder="1" applyAlignment="1">
      <alignment vertical="center" wrapText="1"/>
    </xf>
    <xf numFmtId="0" fontId="16" fillId="0" borderId="1" xfId="0" applyFont="1" applyBorder="1">
      <alignment vertical="center"/>
    </xf>
    <xf numFmtId="4" fontId="7" fillId="0" borderId="1" xfId="0" applyNumberFormat="1" applyFont="1" applyBorder="1" applyAlignment="1">
      <alignment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7" fillId="3" borderId="1" xfId="0" applyFont="1" applyFill="1" applyBorder="1" applyAlignment="1">
      <alignment horizontal="left" vertical="center" wrapText="1"/>
    </xf>
    <xf numFmtId="4" fontId="10" fillId="0" borderId="2" xfId="0" applyNumberFormat="1" applyFont="1" applyBorder="1" applyAlignment="1">
      <alignment vertical="center" wrapText="1"/>
    </xf>
    <xf numFmtId="4" fontId="15" fillId="0" borderId="2" xfId="0" applyNumberFormat="1" applyFont="1" applyBorder="1" applyAlignment="1">
      <alignment vertical="center" wrapText="1"/>
    </xf>
    <xf numFmtId="0" fontId="12" fillId="0" borderId="9" xfId="0" applyFont="1" applyBorder="1" applyAlignment="1">
      <alignment vertical="center" wrapText="1"/>
    </xf>
    <xf numFmtId="4" fontId="15" fillId="0" borderId="5" xfId="0" applyNumberFormat="1" applyFont="1" applyBorder="1" applyAlignment="1">
      <alignment vertical="center" wrapText="1"/>
    </xf>
    <xf numFmtId="0" fontId="17" fillId="0" borderId="10" xfId="0" applyFont="1" applyBorder="1">
      <alignment vertical="center"/>
    </xf>
    <xf numFmtId="0" fontId="16" fillId="0" borderId="10" xfId="0" applyFont="1" applyBorder="1">
      <alignment vertical="center"/>
    </xf>
    <xf numFmtId="0" fontId="9" fillId="0" borderId="6" xfId="0" applyFont="1" applyBorder="1" applyAlignment="1">
      <alignment vertical="center" wrapText="1"/>
    </xf>
    <xf numFmtId="0" fontId="12" fillId="0" borderId="7" xfId="0" applyFont="1" applyBorder="1" applyAlignment="1">
      <alignment vertical="center" wrapText="1"/>
    </xf>
    <xf numFmtId="0" fontId="12" fillId="0" borderId="11" xfId="0" applyFont="1" applyBorder="1" applyAlignment="1">
      <alignment vertical="center" wrapText="1"/>
    </xf>
    <xf numFmtId="0" fontId="0" fillId="0" borderId="11" xfId="0" applyFont="1" applyBorder="1">
      <alignment vertical="center"/>
    </xf>
    <xf numFmtId="0" fontId="12" fillId="0" borderId="0" xfId="0" applyFont="1" applyAlignment="1">
      <alignment vertical="center" wrapText="1"/>
    </xf>
    <xf numFmtId="43" fontId="17" fillId="0" borderId="12" xfId="0" applyNumberFormat="1" applyFont="1" applyBorder="1">
      <alignment vertical="center"/>
    </xf>
    <xf numFmtId="0" fontId="16" fillId="0" borderId="0" xfId="0" applyFont="1">
      <alignment vertical="center"/>
    </xf>
    <xf numFmtId="0" fontId="12" fillId="0" borderId="13" xfId="0" applyFont="1" applyBorder="1" applyAlignment="1">
      <alignment vertical="center" wrapText="1"/>
    </xf>
    <xf numFmtId="0" fontId="12" fillId="0" borderId="10" xfId="0" applyFont="1" applyBorder="1" applyAlignment="1">
      <alignment vertical="center" wrapText="1"/>
    </xf>
    <xf numFmtId="0" fontId="0" fillId="0" borderId="10" xfId="0" applyFont="1" applyBorder="1">
      <alignment vertical="center"/>
    </xf>
    <xf numFmtId="0" fontId="12" fillId="0" borderId="14" xfId="0" applyFont="1" applyBorder="1" applyAlignment="1">
      <alignment vertical="center" wrapText="1"/>
    </xf>
    <xf numFmtId="43" fontId="17" fillId="0" borderId="10" xfId="0" applyNumberFormat="1" applyFont="1" applyBorder="1">
      <alignment vertical="center"/>
    </xf>
    <xf numFmtId="0" fontId="16" fillId="0" borderId="15" xfId="0" applyFont="1" applyBorder="1">
      <alignment vertical="center"/>
    </xf>
    <xf numFmtId="0" fontId="9" fillId="0" borderId="13" xfId="0" applyFont="1" applyBorder="1" applyAlignment="1">
      <alignment vertical="center" wrapText="1"/>
    </xf>
    <xf numFmtId="0" fontId="2" fillId="0" borderId="0" xfId="0" applyFont="1" applyBorder="1" applyAlignment="1">
      <alignment horizontal="right" vertical="center" wrapText="1"/>
    </xf>
    <xf numFmtId="0" fontId="10" fillId="0" borderId="1" xfId="0" applyFont="1" applyBorder="1" applyAlignment="1">
      <alignment vertical="center" wrapText="1"/>
    </xf>
    <xf numFmtId="0" fontId="9" fillId="4"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4" fontId="15" fillId="0" borderId="1" xfId="0" applyNumberFormat="1" applyFont="1" applyBorder="1" applyAlignment="1">
      <alignment horizontal="right" vertical="center" wrapText="1"/>
    </xf>
    <xf numFmtId="4" fontId="9" fillId="0" borderId="1" xfId="0" applyNumberFormat="1" applyFont="1" applyBorder="1" applyAlignment="1">
      <alignment horizontal="right" vertical="center" wrapText="1"/>
    </xf>
    <xf numFmtId="0" fontId="7" fillId="4" borderId="1" xfId="0" applyFont="1" applyFill="1" applyBorder="1" applyAlignment="1">
      <alignment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vertical="center" wrapText="1"/>
    </xf>
    <xf numFmtId="4" fontId="9" fillId="4" borderId="1" xfId="0" applyNumberFormat="1" applyFont="1" applyFill="1" applyBorder="1" applyAlignment="1">
      <alignment vertical="center" wrapText="1"/>
    </xf>
    <xf numFmtId="0" fontId="6"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10" xfId="0" applyFont="1" applyBorder="1" applyAlignment="1">
      <alignment vertical="center" wrapText="1"/>
    </xf>
    <xf numFmtId="0" fontId="9" fillId="0" borderId="10" xfId="0" applyFont="1" applyBorder="1" applyAlignment="1">
      <alignment vertical="center" wrapText="1"/>
    </xf>
    <xf numFmtId="4" fontId="10" fillId="0" borderId="10" xfId="0" applyNumberFormat="1" applyFont="1" applyBorder="1" applyAlignment="1">
      <alignment horizontal="right" vertical="center" wrapText="1"/>
    </xf>
    <xf numFmtId="0" fontId="7" fillId="0" borderId="10" xfId="0" applyFont="1" applyBorder="1" applyAlignment="1">
      <alignment vertical="center" wrapText="1"/>
    </xf>
    <xf numFmtId="0" fontId="7" fillId="0" borderId="10" xfId="0" applyFont="1" applyBorder="1" applyAlignment="1">
      <alignment horizontal="left" vertical="center" wrapText="1"/>
    </xf>
    <xf numFmtId="0" fontId="7" fillId="3" borderId="10" xfId="0" applyFont="1" applyFill="1" applyBorder="1" applyAlignment="1">
      <alignment horizontal="left" vertical="center" wrapText="1"/>
    </xf>
    <xf numFmtId="4" fontId="15" fillId="0" borderId="10" xfId="0" applyNumberFormat="1" applyFont="1" applyBorder="1" applyAlignment="1">
      <alignment horizontal="right" vertical="center" wrapText="1"/>
    </xf>
    <xf numFmtId="0" fontId="9" fillId="4" borderId="10" xfId="0" applyFont="1" applyFill="1" applyBorder="1" applyAlignment="1">
      <alignment horizontal="center" vertical="center" wrapText="1"/>
    </xf>
    <xf numFmtId="0" fontId="9" fillId="4" borderId="10" xfId="0" applyFont="1" applyFill="1" applyBorder="1" applyAlignment="1">
      <alignment horizontal="left" vertical="center" wrapText="1"/>
    </xf>
    <xf numFmtId="0" fontId="9" fillId="4" borderId="4" xfId="0" applyFont="1" applyFill="1" applyBorder="1" applyAlignment="1">
      <alignment horizontal="center" vertical="center" wrapText="1"/>
    </xf>
    <xf numFmtId="0" fontId="9" fillId="4" borderId="4" xfId="0" applyFont="1" applyFill="1" applyBorder="1" applyAlignment="1">
      <alignment horizontal="left" vertical="center" wrapText="1"/>
    </xf>
    <xf numFmtId="0" fontId="9" fillId="0" borderId="4" xfId="0" applyFont="1" applyBorder="1" applyAlignment="1">
      <alignment vertical="center" wrapText="1"/>
    </xf>
    <xf numFmtId="4" fontId="15" fillId="0" borderId="4" xfId="0" applyNumberFormat="1" applyFont="1" applyBorder="1" applyAlignment="1">
      <alignment horizontal="right" vertical="center" wrapText="1"/>
    </xf>
    <xf numFmtId="0" fontId="6" fillId="0" borderId="0" xfId="0" applyFont="1" applyBorder="1" applyAlignment="1">
      <alignment horizontal="right" vertical="center" wrapText="1"/>
    </xf>
    <xf numFmtId="178" fontId="10" fillId="0" borderId="1" xfId="0" applyNumberFormat="1" applyFont="1" applyBorder="1" applyAlignment="1">
      <alignment horizontal="right" vertical="center" wrapText="1"/>
    </xf>
    <xf numFmtId="178" fontId="15" fillId="0" borderId="1" xfId="0" applyNumberFormat="1" applyFont="1" applyBorder="1" applyAlignment="1">
      <alignment horizontal="right" vertical="center" wrapText="1"/>
    </xf>
    <xf numFmtId="0" fontId="9" fillId="0" borderId="0" xfId="0" applyFont="1" applyBorder="1" applyAlignment="1">
      <alignment vertical="center" wrapText="1"/>
    </xf>
    <xf numFmtId="0" fontId="19" fillId="0" borderId="0" xfId="0" applyFont="1" applyBorder="1" applyAlignment="1">
      <alignment vertical="center" wrapText="1"/>
    </xf>
    <xf numFmtId="0" fontId="7" fillId="0" borderId="0" xfId="0" applyFont="1" applyBorder="1" applyAlignment="1">
      <alignment vertical="center" wrapText="1"/>
    </xf>
    <xf numFmtId="0" fontId="7" fillId="0" borderId="4" xfId="0" applyFont="1" applyBorder="1" applyAlignment="1">
      <alignment vertical="center" wrapText="1"/>
    </xf>
    <xf numFmtId="4" fontId="10" fillId="0" borderId="4" xfId="0" applyNumberFormat="1" applyFont="1" applyBorder="1" applyAlignment="1">
      <alignment vertical="center" wrapText="1"/>
    </xf>
    <xf numFmtId="4" fontId="15" fillId="5" borderId="1" xfId="0" applyNumberFormat="1" applyFont="1" applyFill="1" applyBorder="1" applyAlignment="1">
      <alignment vertical="center" wrapText="1"/>
    </xf>
    <xf numFmtId="4" fontId="10" fillId="0" borderId="10" xfId="0" applyNumberFormat="1" applyFont="1" applyBorder="1" applyAlignment="1">
      <alignment vertical="center" wrapText="1"/>
    </xf>
    <xf numFmtId="0" fontId="7" fillId="0" borderId="4" xfId="0" applyFont="1" applyBorder="1" applyAlignment="1">
      <alignment horizontal="left" vertical="center" wrapText="1"/>
    </xf>
    <xf numFmtId="4" fontId="10" fillId="4" borderId="1" xfId="0" applyNumberFormat="1" applyFont="1" applyFill="1" applyBorder="1" applyAlignment="1">
      <alignment vertical="center" wrapText="1"/>
    </xf>
    <xf numFmtId="4" fontId="15" fillId="4" borderId="1" xfId="0" applyNumberFormat="1" applyFont="1" applyFill="1" applyBorder="1" applyAlignment="1">
      <alignment vertical="center" wrapText="1"/>
    </xf>
    <xf numFmtId="4" fontId="15" fillId="6" borderId="1" xfId="0" applyNumberFormat="1" applyFont="1" applyFill="1" applyBorder="1" applyAlignment="1">
      <alignment vertical="center" wrapText="1"/>
    </xf>
    <xf numFmtId="0" fontId="2" fillId="0" borderId="0" xfId="0" applyFont="1" applyBorder="1" applyAlignment="1">
      <alignment horizontal="center" vertical="center" wrapText="1"/>
    </xf>
    <xf numFmtId="4" fontId="8" fillId="0" borderId="1" xfId="0" applyNumberFormat="1" applyFont="1" applyBorder="1" applyAlignment="1">
      <alignment vertical="center" wrapText="1"/>
    </xf>
    <xf numFmtId="0" fontId="6" fillId="4" borderId="1" xfId="0" applyFont="1" applyFill="1" applyBorder="1" applyAlignment="1">
      <alignment horizontal="left" vertical="center" wrapText="1"/>
    </xf>
    <xf numFmtId="4" fontId="8" fillId="4" borderId="1" xfId="0" applyNumberFormat="1" applyFont="1" applyFill="1" applyBorder="1" applyAlignment="1">
      <alignment vertical="center" wrapText="1"/>
    </xf>
    <xf numFmtId="0" fontId="8" fillId="4" borderId="1" xfId="0" applyFont="1" applyFill="1" applyBorder="1" applyAlignment="1">
      <alignment vertical="center" wrapText="1"/>
    </xf>
    <xf numFmtId="0" fontId="6" fillId="3" borderId="1" xfId="0" applyFont="1" applyFill="1" applyBorder="1" applyAlignment="1">
      <alignment horizontal="left" vertical="center" wrapText="1"/>
    </xf>
    <xf numFmtId="0" fontId="6" fillId="4" borderId="1" xfId="0" applyFont="1" applyFill="1" applyBorder="1" applyAlignment="1">
      <alignment vertical="center" wrapText="1"/>
    </xf>
    <xf numFmtId="4" fontId="8" fillId="5" borderId="1" xfId="0" applyNumberFormat="1" applyFont="1" applyFill="1" applyBorder="1" applyAlignment="1">
      <alignment vertical="center" wrapText="1"/>
    </xf>
    <xf numFmtId="0" fontId="19" fillId="4" borderId="1" xfId="0" applyFont="1" applyFill="1" applyBorder="1" applyAlignment="1">
      <alignment horizontal="left" vertical="center" wrapText="1"/>
    </xf>
    <xf numFmtId="0" fontId="19" fillId="4" borderId="1" xfId="0" applyFont="1" applyFill="1" applyBorder="1" applyAlignment="1">
      <alignment vertical="center" wrapText="1"/>
    </xf>
    <xf numFmtId="0" fontId="20" fillId="4" borderId="1" xfId="0" applyFont="1" applyFill="1" applyBorder="1" applyAlignment="1">
      <alignment vertical="center" wrapText="1"/>
    </xf>
    <xf numFmtId="4" fontId="20" fillId="4" borderId="1" xfId="0" applyNumberFormat="1" applyFont="1" applyFill="1" applyBorder="1" applyAlignment="1">
      <alignment vertical="center" wrapText="1"/>
    </xf>
    <xf numFmtId="4" fontId="20" fillId="5" borderId="1" xfId="0" applyNumberFormat="1" applyFont="1" applyFill="1" applyBorder="1" applyAlignment="1">
      <alignment vertical="center" wrapText="1"/>
    </xf>
    <xf numFmtId="4" fontId="20" fillId="0" borderId="1" xfId="0" applyNumberFormat="1" applyFont="1" applyFill="1" applyBorder="1" applyAlignment="1">
      <alignment vertical="center" wrapText="1"/>
    </xf>
    <xf numFmtId="4" fontId="20" fillId="6" borderId="1" xfId="0" applyNumberFormat="1" applyFont="1" applyFill="1" applyBorder="1" applyAlignment="1">
      <alignment vertical="center" wrapText="1"/>
    </xf>
    <xf numFmtId="49" fontId="19" fillId="4" borderId="1" xfId="0" applyNumberFormat="1" applyFont="1" applyFill="1" applyBorder="1" applyAlignment="1">
      <alignment horizontal="left" vertical="center" wrapText="1"/>
    </xf>
    <xf numFmtId="4" fontId="20" fillId="0" borderId="1" xfId="0" applyNumberFormat="1" applyFont="1" applyBorder="1" applyAlignment="1">
      <alignment vertical="center" wrapText="1"/>
    </xf>
    <xf numFmtId="4" fontId="15" fillId="5" borderId="1" xfId="0" applyNumberFormat="1" applyFont="1" applyFill="1" applyBorder="1" applyAlignment="1">
      <alignment horizontal="right" vertical="center" wrapText="1"/>
    </xf>
    <xf numFmtId="4" fontId="15" fillId="0" borderId="1" xfId="0" applyNumberFormat="1" applyFont="1" applyFill="1" applyBorder="1" applyAlignment="1">
      <alignment horizontal="right" vertical="center" wrapText="1"/>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22" fillId="4" borderId="1" xfId="0" applyFont="1" applyFill="1" applyBorder="1" applyAlignment="1">
      <alignment horizontal="left" vertical="center" wrapText="1"/>
    </xf>
    <xf numFmtId="0" fontId="21" fillId="0" borderId="0" xfId="0" applyFont="1" applyBorder="1" applyAlignment="1">
      <alignment vertical="center" wrapText="1"/>
    </xf>
    <xf numFmtId="0" fontId="21" fillId="0" borderId="0" xfId="0" applyFont="1" applyBorder="1" applyAlignment="1">
      <alignment horizontal="left" vertical="center" wrapText="1"/>
    </xf>
    <xf numFmtId="0" fontId="23" fillId="0" borderId="0" xfId="0" applyFont="1" applyBorder="1" applyAlignment="1">
      <alignment horizontal="center" vertical="center" wrapText="1"/>
    </xf>
    <xf numFmtId="0" fontId="21" fillId="0" borderId="0" xfId="0" applyFont="1" applyBorder="1" applyAlignment="1">
      <alignment horizontal="left" vertical="center" wrapText="1"/>
    </xf>
    <xf numFmtId="0" fontId="5" fillId="0" borderId="1" xfId="0" applyFont="1" applyBorder="1" applyAlignment="1">
      <alignment horizontal="left" vertical="center" wrapText="1"/>
    </xf>
    <xf numFmtId="0" fontId="13"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2" fillId="0" borderId="0" xfId="0" applyFont="1" applyAlignment="1">
      <alignment horizontal="center" vertical="center" wrapText="1"/>
    </xf>
    <xf numFmtId="0" fontId="18" fillId="0" borderId="0" xfId="0" applyFont="1" applyBorder="1" applyAlignment="1">
      <alignment horizontal="center" vertical="center" wrapText="1"/>
    </xf>
    <xf numFmtId="0" fontId="5" fillId="0" borderId="0" xfId="0" applyFont="1" applyAlignment="1">
      <alignment horizontal="left" vertical="center" wrapText="1"/>
    </xf>
    <xf numFmtId="0" fontId="7" fillId="0" borderId="1" xfId="0" applyFont="1" applyBorder="1" applyAlignment="1">
      <alignment horizontal="center" vertical="center" wrapText="1"/>
    </xf>
    <xf numFmtId="0" fontId="5" fillId="0" borderId="0" xfId="0" applyFont="1" applyBorder="1" applyAlignment="1">
      <alignment horizontal="left" vertical="center" wrapText="1"/>
    </xf>
    <xf numFmtId="0" fontId="2" fillId="0" borderId="0" xfId="0" applyFont="1" applyBorder="1" applyAlignment="1">
      <alignment horizontal="right" vertical="center" wrapText="1"/>
    </xf>
    <xf numFmtId="0" fontId="7" fillId="0" borderId="10" xfId="0" applyFont="1" applyBorder="1" applyAlignment="1">
      <alignment horizontal="center" vertical="center" wrapText="1"/>
    </xf>
    <xf numFmtId="0" fontId="6" fillId="0" borderId="0" xfId="0" applyFont="1" applyBorder="1" applyAlignment="1">
      <alignment vertical="center" wrapText="1"/>
    </xf>
    <xf numFmtId="0" fontId="9" fillId="0" borderId="0" xfId="0" applyFont="1" applyBorder="1" applyAlignment="1">
      <alignment vertical="center" wrapText="1"/>
    </xf>
    <xf numFmtId="0" fontId="6" fillId="0" borderId="10" xfId="0" applyFont="1" applyBorder="1" applyAlignment="1">
      <alignment horizontal="center" vertical="center" wrapText="1"/>
    </xf>
    <xf numFmtId="0" fontId="5"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6" xfId="0" applyFont="1" applyBorder="1" applyAlignment="1">
      <alignment horizontal="center" vertical="center" wrapText="1"/>
    </xf>
    <xf numFmtId="0" fontId="8"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 fillId="0" borderId="0" xfId="0" applyFont="1" applyAlignment="1">
      <alignment horizontal="right" vertical="center" wrapText="1"/>
    </xf>
    <xf numFmtId="0" fontId="5" fillId="0" borderId="0" xfId="0" applyFont="1" applyAlignment="1">
      <alignment horizontal="right"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 fillId="0" borderId="8" xfId="0" applyFont="1" applyFill="1" applyBorder="1" applyAlignment="1">
      <alignment horizontal="left" vertical="center"/>
    </xf>
    <xf numFmtId="0" fontId="9" fillId="2" borderId="1" xfId="0" applyFont="1" applyFill="1" applyBorder="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4" fontId="10" fillId="0" borderId="1" xfId="0" applyNumberFormat="1" applyFont="1" applyBorder="1" applyAlignment="1">
      <alignment horizontal="right" vertical="center" wrapText="1"/>
    </xf>
    <xf numFmtId="4" fontId="10" fillId="0" borderId="2" xfId="0" applyNumberFormat="1" applyFont="1" applyBorder="1" applyAlignment="1">
      <alignment horizontal="right" vertical="center" wrapText="1"/>
    </xf>
    <xf numFmtId="4" fontId="10" fillId="0" borderId="3" xfId="0" applyNumberFormat="1" applyFont="1" applyBorder="1" applyAlignment="1">
      <alignment horizontal="right" vertical="center" wrapText="1"/>
    </xf>
    <xf numFmtId="4" fontId="10" fillId="0" borderId="4" xfId="0" applyNumberFormat="1" applyFont="1" applyBorder="1" applyAlignment="1">
      <alignment horizontal="right" vertical="center" wrapText="1"/>
    </xf>
    <xf numFmtId="4" fontId="11" fillId="0" borderId="2" xfId="0" applyNumberFormat="1" applyFont="1" applyBorder="1" applyAlignment="1">
      <alignment horizontal="left" vertical="center" wrapText="1"/>
    </xf>
    <xf numFmtId="4" fontId="11" fillId="0" borderId="3" xfId="0" applyNumberFormat="1" applyFont="1" applyBorder="1" applyAlignment="1">
      <alignment horizontal="left" vertical="center" wrapText="1"/>
    </xf>
    <xf numFmtId="4" fontId="11" fillId="0" borderId="4" xfId="0" applyNumberFormat="1" applyFont="1" applyBorder="1" applyAlignment="1">
      <alignment horizontal="left" vertical="center" wrapText="1"/>
    </xf>
    <xf numFmtId="4" fontId="9" fillId="0" borderId="2" xfId="0" applyNumberFormat="1" applyFont="1" applyBorder="1" applyAlignment="1">
      <alignment horizontal="left" vertical="center" wrapText="1"/>
    </xf>
    <xf numFmtId="4" fontId="9" fillId="0" borderId="4" xfId="0" applyNumberFormat="1" applyFont="1" applyBorder="1" applyAlignment="1">
      <alignment horizontal="left" vertical="center" wrapText="1"/>
    </xf>
    <xf numFmtId="4" fontId="9" fillId="0" borderId="3" xfId="0" applyNumberFormat="1" applyFont="1" applyBorder="1" applyAlignment="1">
      <alignment horizontal="left" vertical="center" wrapText="1"/>
    </xf>
    <xf numFmtId="4" fontId="9" fillId="0" borderId="2" xfId="0" applyNumberFormat="1" applyFont="1" applyBorder="1" applyAlignment="1">
      <alignment horizontal="center" vertical="center" wrapText="1"/>
    </xf>
    <xf numFmtId="4" fontId="9" fillId="0" borderId="3" xfId="0" applyNumberFormat="1" applyFont="1" applyBorder="1" applyAlignment="1">
      <alignment horizontal="center" vertical="center" wrapText="1"/>
    </xf>
    <xf numFmtId="4" fontId="9" fillId="0" borderId="4" xfId="0" applyNumberFormat="1" applyFont="1" applyBorder="1" applyAlignment="1">
      <alignment horizontal="center" vertical="center" wrapText="1"/>
    </xf>
    <xf numFmtId="0" fontId="11" fillId="0" borderId="1" xfId="0" applyFont="1" applyBorder="1" applyAlignment="1">
      <alignment vertical="center" wrapText="1"/>
    </xf>
    <xf numFmtId="0" fontId="9" fillId="0" borderId="1" xfId="0" applyFont="1" applyBorder="1" applyAlignment="1">
      <alignmen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E5" sqref="E5:H5"/>
    </sheetView>
  </sheetViews>
  <sheetFormatPr defaultColWidth="10" defaultRowHeight="13.5"/>
  <cols>
    <col min="1" max="1" width="3.625" customWidth="1"/>
    <col min="2" max="2" width="3.75" customWidth="1"/>
    <col min="3" max="3" width="4.625" customWidth="1"/>
    <col min="4" max="4" width="19.25" customWidth="1"/>
    <col min="5" max="7" width="9.75" customWidth="1"/>
    <col min="8" max="8" width="20" customWidth="1"/>
    <col min="9" max="10" width="9.75" customWidth="1"/>
  </cols>
  <sheetData>
    <row r="1" spans="1:9" ht="64.150000000000006" customHeight="1">
      <c r="A1" s="123" t="s">
        <v>0</v>
      </c>
      <c r="B1" s="123"/>
      <c r="C1" s="123"/>
      <c r="D1" s="123"/>
      <c r="E1" s="123"/>
      <c r="F1" s="123"/>
      <c r="G1" s="123"/>
      <c r="H1" s="123"/>
      <c r="I1" s="123"/>
    </row>
    <row r="2" spans="1:9" ht="20.45" customHeight="1">
      <c r="A2" s="21"/>
      <c r="B2" s="21"/>
      <c r="C2" s="21"/>
      <c r="D2" s="21"/>
      <c r="E2" s="21"/>
      <c r="F2" s="21"/>
      <c r="G2" s="21"/>
      <c r="H2" s="21"/>
      <c r="I2" s="21"/>
    </row>
    <row r="3" spans="1:9" ht="18.75" customHeight="1">
      <c r="A3" s="21"/>
      <c r="B3" s="21"/>
      <c r="C3" s="21"/>
      <c r="D3" s="21"/>
      <c r="E3" s="21"/>
      <c r="F3" s="21"/>
      <c r="G3" s="21"/>
      <c r="H3" s="21"/>
      <c r="I3" s="21"/>
    </row>
    <row r="4" spans="1:9" ht="37.700000000000003" customHeight="1">
      <c r="A4" s="121"/>
      <c r="B4" s="122"/>
      <c r="C4" s="2"/>
      <c r="D4" s="121" t="s">
        <v>1</v>
      </c>
      <c r="E4" s="124" t="s">
        <v>2</v>
      </c>
      <c r="F4" s="124"/>
      <c r="G4" s="124"/>
      <c r="H4" s="124"/>
      <c r="I4" s="2"/>
    </row>
    <row r="5" spans="1:9" ht="159" customHeight="1">
      <c r="A5" s="121"/>
      <c r="B5" s="122"/>
      <c r="C5" s="2"/>
      <c r="D5" s="121" t="s">
        <v>3</v>
      </c>
      <c r="E5" s="124" t="s">
        <v>4</v>
      </c>
      <c r="F5" s="124"/>
      <c r="G5" s="124"/>
      <c r="H5" s="124"/>
      <c r="I5" s="2"/>
    </row>
    <row r="6" spans="1:9" ht="14.25" customHeight="1"/>
    <row r="7" spans="1:9" ht="14.25" customHeight="1"/>
    <row r="8" spans="1:9" ht="14.25" customHeight="1">
      <c r="D8" s="2"/>
    </row>
  </sheetData>
  <mergeCells count="3">
    <mergeCell ref="A1:I1"/>
    <mergeCell ref="E4:H4"/>
    <mergeCell ref="E5:H5"/>
  </mergeCells>
  <phoneticPr fontId="25" type="noConversion"/>
  <printOptions horizontalCentered="1" verticalCentered="1"/>
  <pageMargins left="7.8000001609325395E-2" right="7.8000001609325395E-2" top="7.8000001609325395E-2" bottom="7.8000001609325395E-2"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pane ySplit="6" topLeftCell="A19" activePane="bottomLeft" state="frozen"/>
      <selection pane="bottomLeft" activeCell="B33" sqref="B33"/>
    </sheetView>
  </sheetViews>
  <sheetFormatPr defaultColWidth="10" defaultRowHeight="13.5"/>
  <cols>
    <col min="1" max="1" width="15.875" customWidth="1"/>
    <col min="2" max="2" width="26.75" customWidth="1"/>
    <col min="3" max="3" width="14.625" customWidth="1"/>
    <col min="4" max="4" width="18.625" customWidth="1"/>
    <col min="5" max="5" width="16.375" customWidth="1"/>
  </cols>
  <sheetData>
    <row r="1" spans="1:5" ht="16.5" customHeight="1">
      <c r="A1" s="2"/>
      <c r="B1" s="2"/>
      <c r="C1" s="2"/>
      <c r="D1" s="2"/>
      <c r="E1" s="60" t="s">
        <v>326</v>
      </c>
    </row>
    <row r="2" spans="1:5" ht="35.450000000000003" customHeight="1">
      <c r="A2" s="132" t="s">
        <v>327</v>
      </c>
      <c r="B2" s="132"/>
      <c r="C2" s="132"/>
      <c r="D2" s="132"/>
      <c r="E2" s="132"/>
    </row>
    <row r="3" spans="1:5" ht="29.45" customHeight="1">
      <c r="A3" s="138" t="s">
        <v>31</v>
      </c>
      <c r="B3" s="138"/>
      <c r="C3" s="138"/>
      <c r="D3" s="138"/>
      <c r="E3" s="85" t="s">
        <v>328</v>
      </c>
    </row>
    <row r="4" spans="1:5" ht="33.950000000000003" customHeight="1">
      <c r="A4" s="130" t="s">
        <v>329</v>
      </c>
      <c r="B4" s="130"/>
      <c r="C4" s="130" t="s">
        <v>330</v>
      </c>
      <c r="D4" s="130"/>
      <c r="E4" s="130"/>
    </row>
    <row r="5" spans="1:5" ht="19.899999999999999" customHeight="1">
      <c r="A5" s="4" t="s">
        <v>331</v>
      </c>
      <c r="B5" s="4" t="s">
        <v>171</v>
      </c>
      <c r="C5" s="4" t="s">
        <v>137</v>
      </c>
      <c r="D5" s="4" t="s">
        <v>296</v>
      </c>
      <c r="E5" s="4" t="s">
        <v>297</v>
      </c>
    </row>
    <row r="6" spans="1:5" ht="21" customHeight="1">
      <c r="A6" s="24" t="s">
        <v>332</v>
      </c>
      <c r="B6" s="24" t="s">
        <v>274</v>
      </c>
      <c r="C6" s="86">
        <f>D6+E6</f>
        <v>6909.72</v>
      </c>
      <c r="D6" s="86">
        <f>SUM(D7:D15)</f>
        <v>6909.72</v>
      </c>
      <c r="E6" s="86"/>
    </row>
    <row r="7" spans="1:5" ht="21" customHeight="1">
      <c r="A7" s="13" t="s">
        <v>333</v>
      </c>
      <c r="B7" s="13" t="s">
        <v>334</v>
      </c>
      <c r="C7" s="87">
        <f t="shared" ref="C7:C38" si="0">D7+E7</f>
        <v>2018.77</v>
      </c>
      <c r="D7" s="64">
        <v>2018.77</v>
      </c>
      <c r="E7" s="87"/>
    </row>
    <row r="8" spans="1:5" ht="21" customHeight="1">
      <c r="A8" s="13" t="s">
        <v>335</v>
      </c>
      <c r="B8" s="13" t="s">
        <v>336</v>
      </c>
      <c r="C8" s="87">
        <f t="shared" si="0"/>
        <v>614.07000000000005</v>
      </c>
      <c r="D8" s="64">
        <v>614.07000000000005</v>
      </c>
      <c r="E8" s="87"/>
    </row>
    <row r="9" spans="1:5" ht="21" customHeight="1">
      <c r="A9" s="13" t="s">
        <v>337</v>
      </c>
      <c r="B9" s="13" t="s">
        <v>338</v>
      </c>
      <c r="C9" s="87">
        <f t="shared" si="0"/>
        <v>2087.17</v>
      </c>
      <c r="D9" s="64">
        <v>2087.17</v>
      </c>
      <c r="E9" s="87"/>
    </row>
    <row r="10" spans="1:5" ht="21" customHeight="1">
      <c r="A10" s="13" t="s">
        <v>339</v>
      </c>
      <c r="B10" s="13" t="s">
        <v>340</v>
      </c>
      <c r="C10" s="87">
        <f t="shared" si="0"/>
        <v>394.55</v>
      </c>
      <c r="D10" s="64">
        <v>394.55</v>
      </c>
      <c r="E10" s="87"/>
    </row>
    <row r="11" spans="1:5" ht="21" customHeight="1">
      <c r="A11" s="13" t="s">
        <v>341</v>
      </c>
      <c r="B11" s="13" t="s">
        <v>342</v>
      </c>
      <c r="C11" s="87">
        <f t="shared" si="0"/>
        <v>781.68</v>
      </c>
      <c r="D11" s="64">
        <v>781.68</v>
      </c>
      <c r="E11" s="87"/>
    </row>
    <row r="12" spans="1:5" ht="21" customHeight="1">
      <c r="A12" s="13" t="s">
        <v>343</v>
      </c>
      <c r="B12" s="13" t="s">
        <v>344</v>
      </c>
      <c r="C12" s="87">
        <f t="shared" si="0"/>
        <v>272.64</v>
      </c>
      <c r="D12" s="64">
        <v>272.64</v>
      </c>
      <c r="E12" s="87"/>
    </row>
    <row r="13" spans="1:5" ht="21" customHeight="1">
      <c r="A13" s="13" t="s">
        <v>345</v>
      </c>
      <c r="B13" s="13" t="s">
        <v>346</v>
      </c>
      <c r="C13" s="87">
        <f t="shared" si="0"/>
        <v>31.33</v>
      </c>
      <c r="D13" s="64">
        <v>31.33</v>
      </c>
      <c r="E13" s="87"/>
    </row>
    <row r="14" spans="1:5" ht="21" customHeight="1">
      <c r="A14" s="13" t="s">
        <v>347</v>
      </c>
      <c r="B14" s="13" t="s">
        <v>348</v>
      </c>
      <c r="C14" s="87">
        <f t="shared" si="0"/>
        <v>613.75</v>
      </c>
      <c r="D14" s="64">
        <v>613.75</v>
      </c>
      <c r="E14" s="87"/>
    </row>
    <row r="15" spans="1:5" ht="21" customHeight="1">
      <c r="A15" s="13" t="s">
        <v>349</v>
      </c>
      <c r="B15" s="13" t="s">
        <v>350</v>
      </c>
      <c r="C15" s="87">
        <f t="shared" si="0"/>
        <v>95.76</v>
      </c>
      <c r="D15" s="64">
        <v>95.76</v>
      </c>
      <c r="E15" s="87"/>
    </row>
    <row r="16" spans="1:5" ht="21" customHeight="1">
      <c r="A16" s="24" t="s">
        <v>351</v>
      </c>
      <c r="B16" s="24" t="s">
        <v>352</v>
      </c>
      <c r="C16" s="86">
        <f t="shared" si="0"/>
        <v>1447.24</v>
      </c>
      <c r="D16" s="86"/>
      <c r="E16" s="86">
        <f>SUM(E17:E34)</f>
        <v>1447.24</v>
      </c>
    </row>
    <row r="17" spans="1:5" ht="21" customHeight="1">
      <c r="A17" s="13" t="s">
        <v>353</v>
      </c>
      <c r="B17" s="13" t="s">
        <v>354</v>
      </c>
      <c r="C17" s="87">
        <f t="shared" si="0"/>
        <v>93.15</v>
      </c>
      <c r="D17" s="87"/>
      <c r="E17" s="64">
        <v>93.15</v>
      </c>
    </row>
    <row r="18" spans="1:5" ht="21" customHeight="1">
      <c r="A18" s="13" t="s">
        <v>355</v>
      </c>
      <c r="B18" s="13" t="s">
        <v>356</v>
      </c>
      <c r="C18" s="87">
        <f t="shared" si="0"/>
        <v>28.53</v>
      </c>
      <c r="D18" s="87"/>
      <c r="E18" s="64">
        <v>28.53</v>
      </c>
    </row>
    <row r="19" spans="1:5" ht="21" customHeight="1">
      <c r="A19" s="13" t="s">
        <v>357</v>
      </c>
      <c r="B19" s="13" t="s">
        <v>358</v>
      </c>
      <c r="C19" s="87">
        <f t="shared" si="0"/>
        <v>4.5199999999999996</v>
      </c>
      <c r="D19" s="87"/>
      <c r="E19" s="64">
        <v>4.5199999999999996</v>
      </c>
    </row>
    <row r="20" spans="1:5" ht="21" customHeight="1">
      <c r="A20" s="13" t="s">
        <v>359</v>
      </c>
      <c r="B20" s="13" t="s">
        <v>360</v>
      </c>
      <c r="C20" s="87">
        <f t="shared" si="0"/>
        <v>72.53</v>
      </c>
      <c r="D20" s="87"/>
      <c r="E20" s="64">
        <v>72.53</v>
      </c>
    </row>
    <row r="21" spans="1:5" ht="21" customHeight="1">
      <c r="A21" s="13" t="s">
        <v>361</v>
      </c>
      <c r="B21" s="13" t="s">
        <v>362</v>
      </c>
      <c r="C21" s="87">
        <f t="shared" si="0"/>
        <v>21.2</v>
      </c>
      <c r="D21" s="87"/>
      <c r="E21" s="64">
        <v>21.2</v>
      </c>
    </row>
    <row r="22" spans="1:5" ht="21" customHeight="1">
      <c r="A22" s="13" t="s">
        <v>363</v>
      </c>
      <c r="B22" s="13" t="s">
        <v>364</v>
      </c>
      <c r="C22" s="87">
        <f t="shared" si="0"/>
        <v>100.19</v>
      </c>
      <c r="D22" s="87"/>
      <c r="E22" s="64">
        <v>100.19</v>
      </c>
    </row>
    <row r="23" spans="1:5" ht="21" customHeight="1">
      <c r="A23" s="13" t="s">
        <v>365</v>
      </c>
      <c r="B23" s="13" t="s">
        <v>366</v>
      </c>
      <c r="C23" s="87">
        <f t="shared" si="0"/>
        <v>44.8</v>
      </c>
      <c r="D23" s="87"/>
      <c r="E23" s="64">
        <v>44.8</v>
      </c>
    </row>
    <row r="24" spans="1:5" ht="21" customHeight="1">
      <c r="A24" s="13" t="s">
        <v>367</v>
      </c>
      <c r="B24" s="13" t="s">
        <v>368</v>
      </c>
      <c r="C24" s="87">
        <f t="shared" si="0"/>
        <v>43.89</v>
      </c>
      <c r="D24" s="87"/>
      <c r="E24" s="64">
        <v>43.89</v>
      </c>
    </row>
    <row r="25" spans="1:5" ht="21" customHeight="1">
      <c r="A25" s="13" t="s">
        <v>369</v>
      </c>
      <c r="B25" s="13" t="s">
        <v>370</v>
      </c>
      <c r="C25" s="87">
        <f t="shared" si="0"/>
        <v>12</v>
      </c>
      <c r="D25" s="87"/>
      <c r="E25" s="64">
        <v>12</v>
      </c>
    </row>
    <row r="26" spans="1:5" ht="21" customHeight="1">
      <c r="A26" s="13" t="s">
        <v>371</v>
      </c>
      <c r="B26" s="13" t="s">
        <v>372</v>
      </c>
      <c r="C26" s="87">
        <f t="shared" si="0"/>
        <v>28.1</v>
      </c>
      <c r="D26" s="87"/>
      <c r="E26" s="64">
        <v>28.1</v>
      </c>
    </row>
    <row r="27" spans="1:5" ht="21" customHeight="1">
      <c r="A27" s="13" t="s">
        <v>373</v>
      </c>
      <c r="B27" s="13" t="s">
        <v>374</v>
      </c>
      <c r="C27" s="87">
        <f t="shared" si="0"/>
        <v>1.7</v>
      </c>
      <c r="D27" s="87"/>
      <c r="E27" s="64">
        <v>1.7</v>
      </c>
    </row>
    <row r="28" spans="1:5" ht="21" customHeight="1">
      <c r="A28" s="13" t="s">
        <v>375</v>
      </c>
      <c r="B28" s="13" t="s">
        <v>376</v>
      </c>
      <c r="C28" s="87">
        <f t="shared" si="0"/>
        <v>28.86</v>
      </c>
      <c r="D28" s="87"/>
      <c r="E28" s="64">
        <v>28.86</v>
      </c>
    </row>
    <row r="29" spans="1:5" ht="21" customHeight="1">
      <c r="A29" s="13" t="s">
        <v>377</v>
      </c>
      <c r="B29" s="13" t="s">
        <v>378</v>
      </c>
      <c r="C29" s="87">
        <f t="shared" si="0"/>
        <v>10</v>
      </c>
      <c r="D29" s="87"/>
      <c r="E29" s="64">
        <v>10</v>
      </c>
    </row>
    <row r="30" spans="1:5" ht="21" customHeight="1">
      <c r="A30" s="13" t="s">
        <v>379</v>
      </c>
      <c r="B30" s="13" t="s">
        <v>380</v>
      </c>
      <c r="C30" s="87">
        <f t="shared" si="0"/>
        <v>116.36</v>
      </c>
      <c r="D30" s="87"/>
      <c r="E30" s="64">
        <v>116.36</v>
      </c>
    </row>
    <row r="31" spans="1:5" ht="21" customHeight="1">
      <c r="A31" s="13" t="s">
        <v>381</v>
      </c>
      <c r="B31" s="13" t="s">
        <v>382</v>
      </c>
      <c r="C31" s="87">
        <f t="shared" si="0"/>
        <v>83</v>
      </c>
      <c r="D31" s="87"/>
      <c r="E31" s="64">
        <v>83</v>
      </c>
    </row>
    <row r="32" spans="1:5" ht="21" customHeight="1">
      <c r="A32" s="13" t="s">
        <v>383</v>
      </c>
      <c r="B32" s="13" t="s">
        <v>384</v>
      </c>
      <c r="C32" s="87">
        <f t="shared" si="0"/>
        <v>245.66</v>
      </c>
      <c r="D32" s="87"/>
      <c r="E32" s="64">
        <v>245.66</v>
      </c>
    </row>
    <row r="33" spans="1:5" ht="21" customHeight="1">
      <c r="A33" s="13" t="s">
        <v>385</v>
      </c>
      <c r="B33" s="13" t="s">
        <v>386</v>
      </c>
      <c r="C33" s="87">
        <f t="shared" si="0"/>
        <v>4</v>
      </c>
      <c r="D33" s="87"/>
      <c r="E33" s="64">
        <v>4</v>
      </c>
    </row>
    <row r="34" spans="1:5" ht="21" customHeight="1">
      <c r="A34" s="13" t="s">
        <v>387</v>
      </c>
      <c r="B34" s="13" t="s">
        <v>388</v>
      </c>
      <c r="C34" s="87">
        <f t="shared" si="0"/>
        <v>508.75</v>
      </c>
      <c r="D34" s="87"/>
      <c r="E34" s="64">
        <v>508.75</v>
      </c>
    </row>
    <row r="35" spans="1:5" ht="21" customHeight="1">
      <c r="A35" s="24" t="s">
        <v>389</v>
      </c>
      <c r="B35" s="24" t="s">
        <v>234</v>
      </c>
      <c r="C35" s="86">
        <f t="shared" si="0"/>
        <v>1590.8</v>
      </c>
      <c r="D35" s="86">
        <f>SUM(D36:D37)</f>
        <v>1590.8</v>
      </c>
      <c r="E35" s="86"/>
    </row>
    <row r="36" spans="1:5" ht="21" customHeight="1">
      <c r="A36" s="38" t="s">
        <v>390</v>
      </c>
      <c r="B36" s="38" t="s">
        <v>391</v>
      </c>
      <c r="C36" s="87">
        <f t="shared" si="0"/>
        <v>1586.8</v>
      </c>
      <c r="D36" s="87">
        <v>1586.8</v>
      </c>
      <c r="E36" s="87"/>
    </row>
    <row r="37" spans="1:5" ht="21" customHeight="1">
      <c r="A37" s="38" t="s">
        <v>392</v>
      </c>
      <c r="B37" s="38" t="s">
        <v>393</v>
      </c>
      <c r="C37" s="87">
        <f t="shared" si="0"/>
        <v>4</v>
      </c>
      <c r="D37" s="87">
        <v>4</v>
      </c>
      <c r="E37" s="87"/>
    </row>
    <row r="38" spans="1:5" ht="21" customHeight="1">
      <c r="A38" s="134" t="s">
        <v>137</v>
      </c>
      <c r="B38" s="134"/>
      <c r="C38" s="86">
        <f t="shared" si="0"/>
        <v>9947.76</v>
      </c>
      <c r="D38" s="86">
        <f>D6+D16+D35</f>
        <v>8500.52</v>
      </c>
      <c r="E38" s="86">
        <f>E6+E16+E35</f>
        <v>1447.24</v>
      </c>
    </row>
    <row r="39" spans="1:5" ht="14.25" customHeight="1">
      <c r="A39" s="139"/>
      <c r="B39" s="139"/>
      <c r="C39" s="88"/>
      <c r="D39" s="88"/>
      <c r="E39" s="88"/>
    </row>
  </sheetData>
  <mergeCells count="6">
    <mergeCell ref="A39:B39"/>
    <mergeCell ref="A2:E2"/>
    <mergeCell ref="A3:D3"/>
    <mergeCell ref="A4:B4"/>
    <mergeCell ref="C4:E4"/>
    <mergeCell ref="A38:B38"/>
  </mergeCells>
  <phoneticPr fontId="25" type="noConversion"/>
  <printOptions horizontalCentered="1"/>
  <pageMargins left="7.8472222222222193E-2" right="7.8472222222222193E-2" top="0.47222222222222199" bottom="0.47222222222222199" header="0" footer="0"/>
  <pageSetup paperSize="9" orientation="landscape"/>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Zeros="0" topLeftCell="C12" zoomScale="110" zoomScaleNormal="110" workbookViewId="0">
      <selection activeCell="I10" sqref="I10"/>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spans="1:14" ht="14.25" customHeight="1">
      <c r="A1" s="2"/>
      <c r="M1" s="136" t="s">
        <v>394</v>
      </c>
      <c r="N1" s="136"/>
    </row>
    <row r="2" spans="1:14" ht="39.200000000000003" customHeight="1">
      <c r="A2" s="132" t="s">
        <v>15</v>
      </c>
      <c r="B2" s="132"/>
      <c r="C2" s="132"/>
      <c r="D2" s="132"/>
      <c r="E2" s="132"/>
      <c r="F2" s="132"/>
      <c r="G2" s="132"/>
      <c r="H2" s="132"/>
      <c r="I2" s="132"/>
      <c r="J2" s="132"/>
      <c r="K2" s="132"/>
      <c r="L2" s="132"/>
      <c r="M2" s="132"/>
      <c r="N2" s="132"/>
    </row>
    <row r="3" spans="1:14" ht="19.5" customHeight="1">
      <c r="A3" s="128" t="s">
        <v>31</v>
      </c>
      <c r="B3" s="128"/>
      <c r="C3" s="128"/>
      <c r="D3" s="128"/>
      <c r="E3" s="128"/>
      <c r="F3" s="128"/>
      <c r="G3" s="128"/>
      <c r="H3" s="128"/>
      <c r="I3" s="128"/>
      <c r="J3" s="128"/>
      <c r="K3" s="128"/>
      <c r="L3" s="128"/>
      <c r="M3" s="129" t="s">
        <v>32</v>
      </c>
      <c r="N3" s="129"/>
    </row>
    <row r="4" spans="1:14" ht="36.950000000000003" customHeight="1">
      <c r="A4" s="130" t="s">
        <v>222</v>
      </c>
      <c r="B4" s="130"/>
      <c r="C4" s="130"/>
      <c r="D4" s="130" t="s">
        <v>223</v>
      </c>
      <c r="E4" s="130" t="s">
        <v>224</v>
      </c>
      <c r="F4" s="130" t="s">
        <v>273</v>
      </c>
      <c r="G4" s="130" t="s">
        <v>226</v>
      </c>
      <c r="H4" s="130"/>
      <c r="I4" s="130"/>
      <c r="J4" s="130"/>
      <c r="K4" s="130"/>
      <c r="L4" s="130" t="s">
        <v>230</v>
      </c>
      <c r="M4" s="130"/>
      <c r="N4" s="130"/>
    </row>
    <row r="5" spans="1:14" ht="34.700000000000003" customHeight="1">
      <c r="A5" s="4" t="s">
        <v>240</v>
      </c>
      <c r="B5" s="4" t="s">
        <v>241</v>
      </c>
      <c r="C5" s="4" t="s">
        <v>242</v>
      </c>
      <c r="D5" s="130"/>
      <c r="E5" s="130"/>
      <c r="F5" s="130"/>
      <c r="G5" s="4" t="s">
        <v>137</v>
      </c>
      <c r="H5" s="4" t="s">
        <v>395</v>
      </c>
      <c r="I5" s="4" t="s">
        <v>396</v>
      </c>
      <c r="J5" s="4" t="s">
        <v>397</v>
      </c>
      <c r="K5" s="4" t="s">
        <v>398</v>
      </c>
      <c r="L5" s="4" t="s">
        <v>137</v>
      </c>
      <c r="M5" s="4" t="s">
        <v>274</v>
      </c>
      <c r="N5" s="4" t="s">
        <v>399</v>
      </c>
    </row>
    <row r="6" spans="1:14" ht="19.899999999999999" customHeight="1">
      <c r="A6" s="7"/>
      <c r="B6" s="7"/>
      <c r="C6" s="7"/>
      <c r="D6" s="7"/>
      <c r="E6" s="7" t="s">
        <v>137</v>
      </c>
      <c r="F6" s="12">
        <f>G6+L6</f>
        <v>6909.72</v>
      </c>
      <c r="G6" s="12">
        <f>H6+I6+J6+K6</f>
        <v>5167.95</v>
      </c>
      <c r="H6" s="12">
        <f t="shared" ref="H6:K6" si="0">H7</f>
        <v>3811.16</v>
      </c>
      <c r="I6" s="12">
        <f t="shared" si="0"/>
        <v>808.24</v>
      </c>
      <c r="J6" s="12">
        <f t="shared" si="0"/>
        <v>457.35</v>
      </c>
      <c r="K6" s="12">
        <f t="shared" si="0"/>
        <v>91.2</v>
      </c>
      <c r="L6" s="12">
        <f>M6+N6</f>
        <v>1741.77</v>
      </c>
      <c r="M6" s="12">
        <f>M7</f>
        <v>1741.77</v>
      </c>
      <c r="N6" s="12"/>
    </row>
    <row r="7" spans="1:14" ht="19.899999999999999" customHeight="1">
      <c r="A7" s="7"/>
      <c r="B7" s="7"/>
      <c r="C7" s="7"/>
      <c r="D7" s="24" t="s">
        <v>155</v>
      </c>
      <c r="E7" s="24" t="s">
        <v>156</v>
      </c>
      <c r="F7" s="12">
        <f>G7+L7</f>
        <v>6909.72</v>
      </c>
      <c r="G7" s="12">
        <f>H7+I7+J7+K7</f>
        <v>5167.95</v>
      </c>
      <c r="H7" s="12">
        <f t="shared" ref="H7:K7" si="1">H8+H13+H18+H23+H28+H33</f>
        <v>3811.16</v>
      </c>
      <c r="I7" s="12">
        <f t="shared" si="1"/>
        <v>808.24</v>
      </c>
      <c r="J7" s="12">
        <f t="shared" si="1"/>
        <v>457.35</v>
      </c>
      <c r="K7" s="12">
        <f t="shared" si="1"/>
        <v>91.2</v>
      </c>
      <c r="L7" s="12">
        <f>M7+N7</f>
        <v>1741.77</v>
      </c>
      <c r="M7" s="12">
        <f>M8+M13+M18+M23+M28+M33</f>
        <v>1741.77</v>
      </c>
      <c r="N7" s="12"/>
    </row>
    <row r="8" spans="1:14" ht="19.899999999999999" customHeight="1">
      <c r="A8" s="7"/>
      <c r="B8" s="7"/>
      <c r="C8" s="7"/>
      <c r="D8" s="39" t="s">
        <v>157</v>
      </c>
      <c r="E8" s="39" t="s">
        <v>158</v>
      </c>
      <c r="F8" s="12">
        <f t="shared" ref="F8:F17" si="2">G8+L8</f>
        <v>5167.95</v>
      </c>
      <c r="G8" s="12">
        <f>H8+I8+J8+K8</f>
        <v>5167.95</v>
      </c>
      <c r="H8" s="12">
        <f>H9+H10+H11+H12</f>
        <v>3811.16</v>
      </c>
      <c r="I8" s="12">
        <f>I9+I10+I11+I12</f>
        <v>808.24</v>
      </c>
      <c r="J8" s="12">
        <f>J9+J10+J11+J12</f>
        <v>457.35</v>
      </c>
      <c r="K8" s="12">
        <f>K9+K10+K11+K12</f>
        <v>91.2</v>
      </c>
      <c r="L8" s="12"/>
      <c r="M8" s="12"/>
      <c r="N8" s="12"/>
    </row>
    <row r="9" spans="1:14" ht="19.899999999999999" customHeight="1">
      <c r="A9" s="67" t="s">
        <v>248</v>
      </c>
      <c r="B9" s="67" t="s">
        <v>249</v>
      </c>
      <c r="C9" s="67" t="s">
        <v>245</v>
      </c>
      <c r="D9" s="62" t="s">
        <v>246</v>
      </c>
      <c r="E9" s="9" t="s">
        <v>250</v>
      </c>
      <c r="F9" s="28">
        <f t="shared" si="2"/>
        <v>3902.36</v>
      </c>
      <c r="G9" s="64">
        <f t="shared" ref="G9:G37" si="3">H9+I9+J9+K9</f>
        <v>3902.36</v>
      </c>
      <c r="H9" s="64">
        <v>3811.16</v>
      </c>
      <c r="I9" s="64"/>
      <c r="J9" s="64"/>
      <c r="K9" s="64">
        <v>91.2</v>
      </c>
      <c r="L9" s="28"/>
      <c r="M9" s="64"/>
      <c r="N9" s="64"/>
    </row>
    <row r="10" spans="1:14" ht="19.899999999999999" customHeight="1">
      <c r="A10" s="67" t="s">
        <v>243</v>
      </c>
      <c r="B10" s="67" t="s">
        <v>244</v>
      </c>
      <c r="C10" s="67" t="s">
        <v>244</v>
      </c>
      <c r="D10" s="62" t="s">
        <v>246</v>
      </c>
      <c r="E10" s="9" t="s">
        <v>251</v>
      </c>
      <c r="F10" s="28">
        <f t="shared" si="2"/>
        <v>582.05999999999995</v>
      </c>
      <c r="G10" s="64">
        <f t="shared" si="3"/>
        <v>582.05999999999995</v>
      </c>
      <c r="H10" s="64"/>
      <c r="I10" s="64">
        <v>582.05999999999995</v>
      </c>
      <c r="J10" s="64"/>
      <c r="K10" s="64"/>
      <c r="L10" s="28"/>
      <c r="M10" s="64"/>
      <c r="N10" s="64"/>
    </row>
    <row r="11" spans="1:14" ht="19.899999999999999" customHeight="1">
      <c r="A11" s="67" t="s">
        <v>243</v>
      </c>
      <c r="B11" s="67" t="s">
        <v>252</v>
      </c>
      <c r="C11" s="67" t="s">
        <v>252</v>
      </c>
      <c r="D11" s="62" t="s">
        <v>246</v>
      </c>
      <c r="E11" s="9" t="s">
        <v>253</v>
      </c>
      <c r="F11" s="28">
        <f t="shared" si="2"/>
        <v>226.18</v>
      </c>
      <c r="G11" s="64">
        <f t="shared" si="3"/>
        <v>226.18</v>
      </c>
      <c r="H11" s="64"/>
      <c r="I11" s="64">
        <v>226.18</v>
      </c>
      <c r="J11" s="64"/>
      <c r="K11" s="64"/>
      <c r="L11" s="28"/>
      <c r="M11" s="64"/>
      <c r="N11" s="64"/>
    </row>
    <row r="12" spans="1:14" ht="19.899999999999999" customHeight="1">
      <c r="A12" s="67" t="s">
        <v>254</v>
      </c>
      <c r="B12" s="67" t="s">
        <v>255</v>
      </c>
      <c r="C12" s="67" t="s">
        <v>245</v>
      </c>
      <c r="D12" s="62" t="s">
        <v>246</v>
      </c>
      <c r="E12" s="9" t="s">
        <v>256</v>
      </c>
      <c r="F12" s="28">
        <f t="shared" si="2"/>
        <v>457.35</v>
      </c>
      <c r="G12" s="64">
        <f t="shared" si="3"/>
        <v>457.35</v>
      </c>
      <c r="H12" s="64"/>
      <c r="I12" s="64"/>
      <c r="J12" s="64">
        <v>457.35</v>
      </c>
      <c r="K12" s="64"/>
      <c r="L12" s="28"/>
      <c r="M12" s="64"/>
      <c r="N12" s="64"/>
    </row>
    <row r="13" spans="1:14" ht="19.899999999999999" customHeight="1">
      <c r="A13" s="7"/>
      <c r="B13" s="7"/>
      <c r="C13" s="7"/>
      <c r="D13" s="39" t="s">
        <v>159</v>
      </c>
      <c r="E13" s="39" t="s">
        <v>160</v>
      </c>
      <c r="F13" s="12">
        <f t="shared" si="2"/>
        <v>104.57</v>
      </c>
      <c r="G13" s="64">
        <f t="shared" si="3"/>
        <v>0</v>
      </c>
      <c r="H13" s="12"/>
      <c r="I13" s="12"/>
      <c r="J13" s="12"/>
      <c r="K13" s="12"/>
      <c r="L13" s="12">
        <f>M13+N13</f>
        <v>104.57</v>
      </c>
      <c r="M13" s="12">
        <f>SUM(M14:M17)</f>
        <v>104.57</v>
      </c>
      <c r="N13" s="12"/>
    </row>
    <row r="14" spans="1:14" ht="19.899999999999999" customHeight="1">
      <c r="A14" s="67" t="s">
        <v>248</v>
      </c>
      <c r="B14" s="67" t="s">
        <v>249</v>
      </c>
      <c r="C14" s="67" t="s">
        <v>263</v>
      </c>
      <c r="D14" s="62" t="s">
        <v>264</v>
      </c>
      <c r="E14" s="9" t="s">
        <v>265</v>
      </c>
      <c r="F14" s="28">
        <f t="shared" si="2"/>
        <v>78.599999999999994</v>
      </c>
      <c r="G14" s="64">
        <f t="shared" si="3"/>
        <v>0</v>
      </c>
      <c r="H14" s="64"/>
      <c r="I14" s="64"/>
      <c r="J14" s="64"/>
      <c r="K14" s="64"/>
      <c r="L14" s="64">
        <f t="shared" ref="L14:L37" si="4">M14+N14</f>
        <v>78.599999999999994</v>
      </c>
      <c r="M14" s="64">
        <v>78.599999999999994</v>
      </c>
      <c r="N14" s="64"/>
    </row>
    <row r="15" spans="1:14" ht="19.899999999999999" customHeight="1">
      <c r="A15" s="67" t="s">
        <v>243</v>
      </c>
      <c r="B15" s="67" t="s">
        <v>244</v>
      </c>
      <c r="C15" s="67" t="s">
        <v>244</v>
      </c>
      <c r="D15" s="62" t="s">
        <v>264</v>
      </c>
      <c r="E15" s="9" t="s">
        <v>251</v>
      </c>
      <c r="F15" s="28">
        <f t="shared" si="2"/>
        <v>11.93</v>
      </c>
      <c r="G15" s="64">
        <f t="shared" si="3"/>
        <v>0</v>
      </c>
      <c r="H15" s="64"/>
      <c r="I15" s="64"/>
      <c r="J15" s="64"/>
      <c r="K15" s="64"/>
      <c r="L15" s="64">
        <f t="shared" si="4"/>
        <v>11.93</v>
      </c>
      <c r="M15" s="64">
        <v>11.93</v>
      </c>
      <c r="N15" s="64"/>
    </row>
    <row r="16" spans="1:14" ht="19.899999999999999" customHeight="1">
      <c r="A16" s="67" t="s">
        <v>243</v>
      </c>
      <c r="B16" s="67" t="s">
        <v>252</v>
      </c>
      <c r="C16" s="67" t="s">
        <v>252</v>
      </c>
      <c r="D16" s="62" t="s">
        <v>264</v>
      </c>
      <c r="E16" s="9" t="s">
        <v>253</v>
      </c>
      <c r="F16" s="28">
        <f t="shared" si="2"/>
        <v>4.6100000000000003</v>
      </c>
      <c r="G16" s="64">
        <f t="shared" si="3"/>
        <v>0</v>
      </c>
      <c r="H16" s="64"/>
      <c r="I16" s="64"/>
      <c r="J16" s="64"/>
      <c r="K16" s="64"/>
      <c r="L16" s="64">
        <f t="shared" si="4"/>
        <v>4.6100000000000003</v>
      </c>
      <c r="M16" s="64">
        <v>4.6100000000000003</v>
      </c>
      <c r="N16" s="64"/>
    </row>
    <row r="17" spans="1:14" ht="19.899999999999999" customHeight="1">
      <c r="A17" s="67" t="s">
        <v>254</v>
      </c>
      <c r="B17" s="67" t="s">
        <v>255</v>
      </c>
      <c r="C17" s="67" t="s">
        <v>245</v>
      </c>
      <c r="D17" s="62" t="s">
        <v>264</v>
      </c>
      <c r="E17" s="9" t="s">
        <v>256</v>
      </c>
      <c r="F17" s="28">
        <f t="shared" si="2"/>
        <v>9.43</v>
      </c>
      <c r="G17" s="64">
        <f t="shared" si="3"/>
        <v>0</v>
      </c>
      <c r="H17" s="64"/>
      <c r="I17" s="64"/>
      <c r="J17" s="64"/>
      <c r="K17" s="64"/>
      <c r="L17" s="64">
        <f t="shared" si="4"/>
        <v>9.43</v>
      </c>
      <c r="M17" s="64">
        <v>9.43</v>
      </c>
      <c r="N17" s="64"/>
    </row>
    <row r="18" spans="1:14" ht="19.899999999999999" customHeight="1">
      <c r="A18" s="7"/>
      <c r="B18" s="7"/>
      <c r="C18" s="7"/>
      <c r="D18" s="39" t="s">
        <v>161</v>
      </c>
      <c r="E18" s="39" t="s">
        <v>162</v>
      </c>
      <c r="F18" s="12">
        <f t="shared" ref="F18:F22" si="5">G18+L18</f>
        <v>354.25</v>
      </c>
      <c r="G18" s="64">
        <f t="shared" si="3"/>
        <v>0</v>
      </c>
      <c r="H18" s="12"/>
      <c r="I18" s="12"/>
      <c r="J18" s="12"/>
      <c r="K18" s="12"/>
      <c r="L18" s="12">
        <f t="shared" si="4"/>
        <v>354.25</v>
      </c>
      <c r="M18" s="12">
        <f>SUM(M19:M22)</f>
        <v>354.25</v>
      </c>
      <c r="N18" s="12"/>
    </row>
    <row r="19" spans="1:14" ht="19.899999999999999" customHeight="1">
      <c r="A19" s="67" t="s">
        <v>248</v>
      </c>
      <c r="B19" s="67" t="s">
        <v>249</v>
      </c>
      <c r="C19" s="67" t="s">
        <v>263</v>
      </c>
      <c r="D19" s="62" t="s">
        <v>266</v>
      </c>
      <c r="E19" s="9" t="s">
        <v>265</v>
      </c>
      <c r="F19" s="28">
        <f t="shared" si="5"/>
        <v>265.62</v>
      </c>
      <c r="G19" s="64">
        <f t="shared" si="3"/>
        <v>0</v>
      </c>
      <c r="H19" s="64"/>
      <c r="I19" s="64"/>
      <c r="J19" s="64"/>
      <c r="K19" s="64"/>
      <c r="L19" s="64">
        <f t="shared" si="4"/>
        <v>265.62</v>
      </c>
      <c r="M19" s="64">
        <v>265.62</v>
      </c>
      <c r="N19" s="64"/>
    </row>
    <row r="20" spans="1:14" ht="19.899999999999999" customHeight="1">
      <c r="A20" s="67" t="s">
        <v>243</v>
      </c>
      <c r="B20" s="67" t="s">
        <v>244</v>
      </c>
      <c r="C20" s="67" t="s">
        <v>244</v>
      </c>
      <c r="D20" s="62" t="s">
        <v>266</v>
      </c>
      <c r="E20" s="9" t="s">
        <v>251</v>
      </c>
      <c r="F20" s="28">
        <f t="shared" si="5"/>
        <v>40.729999999999997</v>
      </c>
      <c r="G20" s="64">
        <f t="shared" si="3"/>
        <v>0</v>
      </c>
      <c r="H20" s="64"/>
      <c r="I20" s="64"/>
      <c r="J20" s="64"/>
      <c r="K20" s="64"/>
      <c r="L20" s="64">
        <f t="shared" si="4"/>
        <v>40.729999999999997</v>
      </c>
      <c r="M20" s="64">
        <v>40.729999999999997</v>
      </c>
      <c r="N20" s="64"/>
    </row>
    <row r="21" spans="1:14" ht="19.899999999999999" customHeight="1">
      <c r="A21" s="67" t="s">
        <v>243</v>
      </c>
      <c r="B21" s="67" t="s">
        <v>252</v>
      </c>
      <c r="C21" s="67" t="s">
        <v>252</v>
      </c>
      <c r="D21" s="62" t="s">
        <v>266</v>
      </c>
      <c r="E21" s="9" t="s">
        <v>253</v>
      </c>
      <c r="F21" s="28">
        <f t="shared" si="5"/>
        <v>16.03</v>
      </c>
      <c r="G21" s="64">
        <f t="shared" si="3"/>
        <v>0</v>
      </c>
      <c r="H21" s="64"/>
      <c r="I21" s="64"/>
      <c r="J21" s="64"/>
      <c r="K21" s="64"/>
      <c r="L21" s="64">
        <f t="shared" si="4"/>
        <v>16.03</v>
      </c>
      <c r="M21" s="64">
        <v>16.03</v>
      </c>
      <c r="N21" s="64"/>
    </row>
    <row r="22" spans="1:14" ht="19.899999999999999" customHeight="1">
      <c r="A22" s="67" t="s">
        <v>254</v>
      </c>
      <c r="B22" s="67" t="s">
        <v>255</v>
      </c>
      <c r="C22" s="67" t="s">
        <v>245</v>
      </c>
      <c r="D22" s="62" t="s">
        <v>266</v>
      </c>
      <c r="E22" s="9" t="s">
        <v>256</v>
      </c>
      <c r="F22" s="28">
        <f t="shared" si="5"/>
        <v>31.87</v>
      </c>
      <c r="G22" s="64">
        <f t="shared" si="3"/>
        <v>0</v>
      </c>
      <c r="H22" s="64"/>
      <c r="I22" s="64"/>
      <c r="J22" s="64"/>
      <c r="K22" s="64"/>
      <c r="L22" s="64">
        <f t="shared" si="4"/>
        <v>31.87</v>
      </c>
      <c r="M22" s="64">
        <v>31.87</v>
      </c>
      <c r="N22" s="64"/>
    </row>
    <row r="23" spans="1:14" ht="19.899999999999999" customHeight="1">
      <c r="A23" s="7"/>
      <c r="B23" s="7"/>
      <c r="C23" s="7"/>
      <c r="D23" s="39" t="s">
        <v>163</v>
      </c>
      <c r="E23" s="39" t="s">
        <v>164</v>
      </c>
      <c r="F23" s="12">
        <f t="shared" ref="F23:F27" si="6">G23+L23</f>
        <v>487.77</v>
      </c>
      <c r="G23" s="64">
        <f t="shared" si="3"/>
        <v>0</v>
      </c>
      <c r="H23" s="12"/>
      <c r="I23" s="12"/>
      <c r="J23" s="12"/>
      <c r="K23" s="12"/>
      <c r="L23" s="12">
        <f t="shared" si="4"/>
        <v>487.77</v>
      </c>
      <c r="M23" s="12">
        <f>SUM(M24:M27)</f>
        <v>487.77</v>
      </c>
      <c r="N23" s="12"/>
    </row>
    <row r="24" spans="1:14" ht="19.899999999999999" customHeight="1">
      <c r="A24" s="67" t="s">
        <v>248</v>
      </c>
      <c r="B24" s="67" t="s">
        <v>249</v>
      </c>
      <c r="C24" s="67" t="s">
        <v>263</v>
      </c>
      <c r="D24" s="62" t="s">
        <v>268</v>
      </c>
      <c r="E24" s="9" t="s">
        <v>265</v>
      </c>
      <c r="F24" s="28">
        <f t="shared" si="6"/>
        <v>366.2</v>
      </c>
      <c r="G24" s="64">
        <f t="shared" si="3"/>
        <v>0</v>
      </c>
      <c r="H24" s="64"/>
      <c r="I24" s="64"/>
      <c r="J24" s="64"/>
      <c r="K24" s="64"/>
      <c r="L24" s="64">
        <f t="shared" si="4"/>
        <v>366.2</v>
      </c>
      <c r="M24" s="64">
        <v>366.2</v>
      </c>
      <c r="N24" s="64"/>
    </row>
    <row r="25" spans="1:14" ht="19.899999999999999" customHeight="1">
      <c r="A25" s="67" t="s">
        <v>243</v>
      </c>
      <c r="B25" s="67" t="s">
        <v>244</v>
      </c>
      <c r="C25" s="67" t="s">
        <v>244</v>
      </c>
      <c r="D25" s="62" t="s">
        <v>268</v>
      </c>
      <c r="E25" s="9" t="s">
        <v>251</v>
      </c>
      <c r="F25" s="28">
        <f t="shared" si="6"/>
        <v>55.9</v>
      </c>
      <c r="G25" s="64">
        <f t="shared" si="3"/>
        <v>0</v>
      </c>
      <c r="H25" s="64"/>
      <c r="I25" s="64"/>
      <c r="J25" s="64"/>
      <c r="K25" s="64"/>
      <c r="L25" s="64">
        <f t="shared" si="4"/>
        <v>55.9</v>
      </c>
      <c r="M25" s="64">
        <v>55.9</v>
      </c>
      <c r="N25" s="64"/>
    </row>
    <row r="26" spans="1:14" ht="19.899999999999999" customHeight="1">
      <c r="A26" s="67" t="s">
        <v>243</v>
      </c>
      <c r="B26" s="67" t="s">
        <v>252</v>
      </c>
      <c r="C26" s="67" t="s">
        <v>252</v>
      </c>
      <c r="D26" s="62" t="s">
        <v>268</v>
      </c>
      <c r="E26" s="9" t="s">
        <v>253</v>
      </c>
      <c r="F26" s="28">
        <f t="shared" si="6"/>
        <v>21.72</v>
      </c>
      <c r="G26" s="64">
        <f t="shared" si="3"/>
        <v>0</v>
      </c>
      <c r="H26" s="64"/>
      <c r="I26" s="64"/>
      <c r="J26" s="64"/>
      <c r="K26" s="64"/>
      <c r="L26" s="64">
        <f t="shared" si="4"/>
        <v>21.72</v>
      </c>
      <c r="M26" s="64">
        <v>21.72</v>
      </c>
      <c r="N26" s="64"/>
    </row>
    <row r="27" spans="1:14" ht="19.899999999999999" customHeight="1">
      <c r="A27" s="67" t="s">
        <v>254</v>
      </c>
      <c r="B27" s="67" t="s">
        <v>255</v>
      </c>
      <c r="C27" s="67" t="s">
        <v>245</v>
      </c>
      <c r="D27" s="62" t="s">
        <v>268</v>
      </c>
      <c r="E27" s="9" t="s">
        <v>256</v>
      </c>
      <c r="F27" s="28">
        <f t="shared" si="6"/>
        <v>43.95</v>
      </c>
      <c r="G27" s="64">
        <f t="shared" si="3"/>
        <v>0</v>
      </c>
      <c r="H27" s="64"/>
      <c r="I27" s="64"/>
      <c r="J27" s="64"/>
      <c r="K27" s="64"/>
      <c r="L27" s="64">
        <f t="shared" si="4"/>
        <v>43.95</v>
      </c>
      <c r="M27" s="64">
        <v>43.95</v>
      </c>
      <c r="N27" s="64"/>
    </row>
    <row r="28" spans="1:14" ht="19.899999999999999" customHeight="1">
      <c r="A28" s="7"/>
      <c r="B28" s="7"/>
      <c r="C28" s="7"/>
      <c r="D28" s="39" t="s">
        <v>165</v>
      </c>
      <c r="E28" s="39" t="s">
        <v>166</v>
      </c>
      <c r="F28" s="12">
        <f t="shared" ref="F28:F37" si="7">G28+L28</f>
        <v>443.68</v>
      </c>
      <c r="G28" s="64">
        <f t="shared" si="3"/>
        <v>0</v>
      </c>
      <c r="H28" s="12"/>
      <c r="I28" s="12"/>
      <c r="J28" s="12"/>
      <c r="K28" s="12"/>
      <c r="L28" s="12">
        <f t="shared" si="4"/>
        <v>443.68</v>
      </c>
      <c r="M28" s="12">
        <f>SUM(M29:M32)</f>
        <v>443.68</v>
      </c>
      <c r="N28" s="12"/>
    </row>
    <row r="29" spans="1:14" ht="19.899999999999999" customHeight="1">
      <c r="A29" s="67" t="s">
        <v>248</v>
      </c>
      <c r="B29" s="67" t="s">
        <v>249</v>
      </c>
      <c r="C29" s="67" t="s">
        <v>263</v>
      </c>
      <c r="D29" s="62" t="s">
        <v>269</v>
      </c>
      <c r="E29" s="9" t="s">
        <v>265</v>
      </c>
      <c r="F29" s="28">
        <f t="shared" si="7"/>
        <v>333.76</v>
      </c>
      <c r="G29" s="64">
        <f t="shared" si="3"/>
        <v>0</v>
      </c>
      <c r="H29" s="64"/>
      <c r="I29" s="64"/>
      <c r="J29" s="64"/>
      <c r="K29" s="64"/>
      <c r="L29" s="64">
        <f t="shared" si="4"/>
        <v>333.76</v>
      </c>
      <c r="M29" s="64">
        <v>333.76</v>
      </c>
      <c r="N29" s="64"/>
    </row>
    <row r="30" spans="1:14" ht="19.899999999999999" customHeight="1">
      <c r="A30" s="67" t="s">
        <v>243</v>
      </c>
      <c r="B30" s="67" t="s">
        <v>244</v>
      </c>
      <c r="C30" s="67" t="s">
        <v>244</v>
      </c>
      <c r="D30" s="62" t="s">
        <v>269</v>
      </c>
      <c r="E30" s="9" t="s">
        <v>251</v>
      </c>
      <c r="F30" s="28">
        <f t="shared" si="7"/>
        <v>50.65</v>
      </c>
      <c r="G30" s="64">
        <f t="shared" si="3"/>
        <v>0</v>
      </c>
      <c r="H30" s="64"/>
      <c r="I30" s="64"/>
      <c r="J30" s="64"/>
      <c r="K30" s="64"/>
      <c r="L30" s="64">
        <f t="shared" si="4"/>
        <v>50.65</v>
      </c>
      <c r="M30" s="64">
        <v>50.65</v>
      </c>
      <c r="N30" s="64"/>
    </row>
    <row r="31" spans="1:14" ht="19.899999999999999" customHeight="1">
      <c r="A31" s="67" t="s">
        <v>243</v>
      </c>
      <c r="B31" s="67" t="s">
        <v>252</v>
      </c>
      <c r="C31" s="67" t="s">
        <v>252</v>
      </c>
      <c r="D31" s="62" t="s">
        <v>269</v>
      </c>
      <c r="E31" s="9" t="s">
        <v>253</v>
      </c>
      <c r="F31" s="28">
        <f t="shared" si="7"/>
        <v>19.77</v>
      </c>
      <c r="G31" s="64">
        <f t="shared" si="3"/>
        <v>0</v>
      </c>
      <c r="H31" s="64"/>
      <c r="I31" s="64"/>
      <c r="J31" s="64"/>
      <c r="K31" s="64"/>
      <c r="L31" s="64">
        <f t="shared" si="4"/>
        <v>19.77</v>
      </c>
      <c r="M31" s="64">
        <v>19.77</v>
      </c>
      <c r="N31" s="64"/>
    </row>
    <row r="32" spans="1:14" ht="19.899999999999999" customHeight="1">
      <c r="A32" s="67" t="s">
        <v>254</v>
      </c>
      <c r="B32" s="67" t="s">
        <v>255</v>
      </c>
      <c r="C32" s="67" t="s">
        <v>245</v>
      </c>
      <c r="D32" s="62" t="s">
        <v>269</v>
      </c>
      <c r="E32" s="9" t="s">
        <v>256</v>
      </c>
      <c r="F32" s="28">
        <f t="shared" si="7"/>
        <v>39.5</v>
      </c>
      <c r="G32" s="64">
        <f t="shared" si="3"/>
        <v>0</v>
      </c>
      <c r="H32" s="64"/>
      <c r="I32" s="64"/>
      <c r="J32" s="64"/>
      <c r="K32" s="64"/>
      <c r="L32" s="64">
        <f t="shared" si="4"/>
        <v>39.5</v>
      </c>
      <c r="M32" s="64">
        <v>39.5</v>
      </c>
      <c r="N32" s="64"/>
    </row>
    <row r="33" spans="1:14" ht="19.899999999999999" customHeight="1">
      <c r="A33" s="7"/>
      <c r="B33" s="7"/>
      <c r="C33" s="7"/>
      <c r="D33" s="39" t="s">
        <v>167</v>
      </c>
      <c r="E33" s="39" t="s">
        <v>168</v>
      </c>
      <c r="F33" s="12">
        <f t="shared" si="7"/>
        <v>351.5</v>
      </c>
      <c r="G33" s="64">
        <f t="shared" si="3"/>
        <v>0</v>
      </c>
      <c r="H33" s="12"/>
      <c r="I33" s="12"/>
      <c r="J33" s="12"/>
      <c r="K33" s="12"/>
      <c r="L33" s="12">
        <f t="shared" si="4"/>
        <v>351.5</v>
      </c>
      <c r="M33" s="12">
        <f>SUM(M34:M37)</f>
        <v>351.5</v>
      </c>
      <c r="N33" s="12"/>
    </row>
    <row r="34" spans="1:14" ht="19.899999999999999" customHeight="1">
      <c r="A34" s="67" t="s">
        <v>248</v>
      </c>
      <c r="B34" s="67" t="s">
        <v>249</v>
      </c>
      <c r="C34" s="67" t="s">
        <v>263</v>
      </c>
      <c r="D34" s="62" t="s">
        <v>270</v>
      </c>
      <c r="E34" s="9" t="s">
        <v>265</v>
      </c>
      <c r="F34" s="28">
        <f t="shared" si="7"/>
        <v>277.83</v>
      </c>
      <c r="G34" s="64">
        <f t="shared" si="3"/>
        <v>0</v>
      </c>
      <c r="H34" s="64"/>
      <c r="I34" s="64"/>
      <c r="J34" s="64"/>
      <c r="K34" s="64"/>
      <c r="L34" s="64">
        <f t="shared" si="4"/>
        <v>277.83</v>
      </c>
      <c r="M34" s="64">
        <v>277.83</v>
      </c>
      <c r="N34" s="64"/>
    </row>
    <row r="35" spans="1:14" ht="19.899999999999999" customHeight="1">
      <c r="A35" s="67" t="s">
        <v>243</v>
      </c>
      <c r="B35" s="67" t="s">
        <v>244</v>
      </c>
      <c r="C35" s="67" t="s">
        <v>244</v>
      </c>
      <c r="D35" s="62" t="s">
        <v>270</v>
      </c>
      <c r="E35" s="9" t="s">
        <v>251</v>
      </c>
      <c r="F35" s="28">
        <f t="shared" si="7"/>
        <v>40.409999999999997</v>
      </c>
      <c r="G35" s="64">
        <f t="shared" si="3"/>
        <v>0</v>
      </c>
      <c r="H35" s="64"/>
      <c r="I35" s="64"/>
      <c r="J35" s="64"/>
      <c r="K35" s="64"/>
      <c r="L35" s="64">
        <f t="shared" si="4"/>
        <v>40.409999999999997</v>
      </c>
      <c r="M35" s="64">
        <v>40.409999999999997</v>
      </c>
      <c r="N35" s="64"/>
    </row>
    <row r="36" spans="1:14" ht="19.899999999999999" customHeight="1">
      <c r="A36" s="67" t="s">
        <v>243</v>
      </c>
      <c r="B36" s="67" t="s">
        <v>252</v>
      </c>
      <c r="C36" s="67" t="s">
        <v>252</v>
      </c>
      <c r="D36" s="62" t="s">
        <v>270</v>
      </c>
      <c r="E36" s="9" t="s">
        <v>253</v>
      </c>
      <c r="F36" s="28">
        <f t="shared" si="7"/>
        <v>1.61</v>
      </c>
      <c r="G36" s="64">
        <f t="shared" si="3"/>
        <v>0</v>
      </c>
      <c r="H36" s="64"/>
      <c r="I36" s="64"/>
      <c r="J36" s="64"/>
      <c r="K36" s="64"/>
      <c r="L36" s="64">
        <f t="shared" si="4"/>
        <v>1.61</v>
      </c>
      <c r="M36" s="64">
        <v>1.61</v>
      </c>
      <c r="N36" s="64"/>
    </row>
    <row r="37" spans="1:14" ht="19.899999999999999" customHeight="1">
      <c r="A37" s="67" t="s">
        <v>254</v>
      </c>
      <c r="B37" s="67" t="s">
        <v>255</v>
      </c>
      <c r="C37" s="67" t="s">
        <v>245</v>
      </c>
      <c r="D37" s="62" t="s">
        <v>270</v>
      </c>
      <c r="E37" s="9" t="s">
        <v>256</v>
      </c>
      <c r="F37" s="28">
        <f t="shared" si="7"/>
        <v>31.65</v>
      </c>
      <c r="G37" s="64">
        <f t="shared" si="3"/>
        <v>0</v>
      </c>
      <c r="H37" s="64"/>
      <c r="I37" s="64"/>
      <c r="J37" s="64"/>
      <c r="K37" s="64"/>
      <c r="L37" s="64">
        <f t="shared" si="4"/>
        <v>31.65</v>
      </c>
      <c r="M37" s="64">
        <v>31.65</v>
      </c>
      <c r="N37" s="64"/>
    </row>
  </sheetData>
  <mergeCells count="10">
    <mergeCell ref="M1:N1"/>
    <mergeCell ref="A2:N2"/>
    <mergeCell ref="A3:L3"/>
    <mergeCell ref="M3:N3"/>
    <mergeCell ref="A4:C4"/>
    <mergeCell ref="G4:K4"/>
    <mergeCell ref="L4:N4"/>
    <mergeCell ref="D4:D5"/>
    <mergeCell ref="E4:E5"/>
    <mergeCell ref="F4:F5"/>
  </mergeCells>
  <phoneticPr fontId="25" type="noConversion"/>
  <printOptions horizontalCentered="1"/>
  <pageMargins left="7.8472222222222193E-2" right="7.8472222222222193E-2" top="0.27500000000000002" bottom="0.27500000000000002" header="0" footer="0"/>
  <pageSetup paperSize="9" orientation="landscape"/>
  <headerFooter>
    <oddFooter>&amp;C第 &amp;P 页，共 &amp;N 页</oddFooter>
  </headerFooter>
  <ignoredErrors>
    <ignoredError sqref="L6" formula="1"/>
    <ignoredError sqref="M28"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V37"/>
  <sheetViews>
    <sheetView showZeros="0" topLeftCell="A3" zoomScale="130" zoomScaleNormal="130" workbookViewId="0">
      <selection activeCell="R12" sqref="R12"/>
    </sheetView>
  </sheetViews>
  <sheetFormatPr defaultColWidth="10" defaultRowHeight="13.5"/>
  <cols>
    <col min="1" max="3" width="4.125" customWidth="1"/>
    <col min="4" max="4" width="8" customWidth="1"/>
    <col min="5" max="5" width="13.625" customWidth="1"/>
    <col min="6" max="6" width="8.25" customWidth="1"/>
    <col min="7" max="11" width="7.75" customWidth="1"/>
    <col min="12" max="12" width="8.25" customWidth="1"/>
    <col min="13" max="13" width="7.75" customWidth="1"/>
    <col min="14" max="14" width="5.125" customWidth="1"/>
    <col min="15" max="15" width="7.75" customWidth="1"/>
    <col min="16" max="16" width="5.125" customWidth="1"/>
    <col min="17" max="17" width="6.25" customWidth="1"/>
    <col min="18" max="18" width="6.5" customWidth="1"/>
    <col min="19" max="19" width="6.25" customWidth="1"/>
    <col min="20" max="20" width="5.125" customWidth="1"/>
    <col min="21" max="21" width="3.875" customWidth="1"/>
    <col min="22" max="22" width="6.125" customWidth="1"/>
    <col min="23" max="23" width="9.75" customWidth="1"/>
  </cols>
  <sheetData>
    <row r="1" spans="1:22" ht="14.25" customHeight="1">
      <c r="A1" s="2"/>
      <c r="U1" s="136" t="s">
        <v>400</v>
      </c>
      <c r="V1" s="136"/>
    </row>
    <row r="2" spans="1:22" ht="43.7" customHeight="1">
      <c r="A2" s="126" t="s">
        <v>16</v>
      </c>
      <c r="B2" s="126"/>
      <c r="C2" s="126"/>
      <c r="D2" s="126"/>
      <c r="E2" s="126"/>
      <c r="F2" s="126"/>
      <c r="G2" s="126"/>
      <c r="H2" s="126"/>
      <c r="I2" s="126"/>
      <c r="J2" s="126"/>
      <c r="K2" s="126"/>
      <c r="L2" s="126"/>
      <c r="M2" s="126"/>
      <c r="N2" s="126"/>
      <c r="O2" s="126"/>
      <c r="P2" s="126"/>
      <c r="Q2" s="126"/>
      <c r="R2" s="126"/>
      <c r="S2" s="126"/>
      <c r="T2" s="126"/>
      <c r="U2" s="126"/>
      <c r="V2" s="126"/>
    </row>
    <row r="3" spans="1:22" ht="21.2" customHeight="1">
      <c r="A3" s="128" t="s">
        <v>31</v>
      </c>
      <c r="B3" s="128"/>
      <c r="C3" s="128"/>
      <c r="D3" s="128"/>
      <c r="E3" s="128"/>
      <c r="F3" s="128"/>
      <c r="G3" s="128"/>
      <c r="H3" s="128"/>
      <c r="I3" s="128"/>
      <c r="J3" s="128"/>
      <c r="K3" s="128"/>
      <c r="L3" s="128"/>
      <c r="M3" s="128"/>
      <c r="N3" s="128"/>
      <c r="O3" s="128"/>
      <c r="P3" s="128"/>
      <c r="Q3" s="128"/>
      <c r="R3" s="128"/>
      <c r="S3" s="128"/>
      <c r="T3" s="128"/>
      <c r="U3" s="129" t="s">
        <v>32</v>
      </c>
      <c r="V3" s="129"/>
    </row>
    <row r="4" spans="1:22" ht="23.45" customHeight="1">
      <c r="A4" s="130" t="s">
        <v>222</v>
      </c>
      <c r="B4" s="130"/>
      <c r="C4" s="130"/>
      <c r="D4" s="130" t="s">
        <v>223</v>
      </c>
      <c r="E4" s="130" t="s">
        <v>224</v>
      </c>
      <c r="F4" s="130" t="s">
        <v>273</v>
      </c>
      <c r="G4" s="130" t="s">
        <v>401</v>
      </c>
      <c r="H4" s="130"/>
      <c r="I4" s="130"/>
      <c r="J4" s="130"/>
      <c r="K4" s="130"/>
      <c r="L4" s="130" t="s">
        <v>402</v>
      </c>
      <c r="M4" s="130"/>
      <c r="N4" s="130"/>
      <c r="O4" s="130"/>
      <c r="P4" s="130"/>
      <c r="Q4" s="130"/>
      <c r="R4" s="130" t="s">
        <v>397</v>
      </c>
      <c r="S4" s="130" t="s">
        <v>403</v>
      </c>
      <c r="T4" s="130"/>
      <c r="U4" s="130"/>
      <c r="V4" s="130"/>
    </row>
    <row r="5" spans="1:22" ht="48.95" customHeight="1">
      <c r="A5" s="4" t="s">
        <v>240</v>
      </c>
      <c r="B5" s="4" t="s">
        <v>241</v>
      </c>
      <c r="C5" s="4" t="s">
        <v>242</v>
      </c>
      <c r="D5" s="130"/>
      <c r="E5" s="130"/>
      <c r="F5" s="130"/>
      <c r="G5" s="4" t="s">
        <v>137</v>
      </c>
      <c r="H5" s="4" t="s">
        <v>404</v>
      </c>
      <c r="I5" s="4" t="s">
        <v>405</v>
      </c>
      <c r="J5" s="4" t="s">
        <v>406</v>
      </c>
      <c r="K5" s="4" t="s">
        <v>407</v>
      </c>
      <c r="L5" s="4" t="s">
        <v>137</v>
      </c>
      <c r="M5" s="4" t="s">
        <v>408</v>
      </c>
      <c r="N5" s="4" t="s">
        <v>409</v>
      </c>
      <c r="O5" s="4" t="s">
        <v>410</v>
      </c>
      <c r="P5" s="4" t="s">
        <v>411</v>
      </c>
      <c r="Q5" s="4" t="s">
        <v>412</v>
      </c>
      <c r="R5" s="130"/>
      <c r="S5" s="4" t="s">
        <v>137</v>
      </c>
      <c r="T5" s="4" t="s">
        <v>413</v>
      </c>
      <c r="U5" s="4" t="s">
        <v>414</v>
      </c>
      <c r="V5" s="4" t="s">
        <v>398</v>
      </c>
    </row>
    <row r="6" spans="1:22" ht="19.899999999999999" customHeight="1">
      <c r="A6" s="7"/>
      <c r="B6" s="7"/>
      <c r="C6" s="7"/>
      <c r="D6" s="7"/>
      <c r="E6" s="7" t="s">
        <v>137</v>
      </c>
      <c r="F6" s="25">
        <f>G6+L6+R6+S6</f>
        <v>6909.723011</v>
      </c>
      <c r="G6" s="25">
        <f>SUM(H6:K6)</f>
        <v>5114.5600000000004</v>
      </c>
      <c r="H6" s="25">
        <f>H7</f>
        <v>2018.77</v>
      </c>
      <c r="I6" s="25">
        <f>I7</f>
        <v>614.07000000000005</v>
      </c>
      <c r="J6" s="25">
        <f>J7</f>
        <v>2087.17</v>
      </c>
      <c r="K6" s="25">
        <f>K7</f>
        <v>394.55</v>
      </c>
      <c r="L6" s="25">
        <f t="shared" ref="L6:L13" si="0">SUM(M6:Q6)</f>
        <v>1085.6530110000001</v>
      </c>
      <c r="M6" s="25">
        <f>M7</f>
        <v>781.68301099999996</v>
      </c>
      <c r="N6" s="25">
        <f>N7</f>
        <v>0</v>
      </c>
      <c r="O6" s="25">
        <f t="shared" ref="O6:V6" si="1">O7</f>
        <v>272.64</v>
      </c>
      <c r="P6" s="25">
        <f t="shared" si="1"/>
        <v>0</v>
      </c>
      <c r="Q6" s="25">
        <f t="shared" si="1"/>
        <v>31.33</v>
      </c>
      <c r="R6" s="25">
        <f t="shared" si="1"/>
        <v>613.75</v>
      </c>
      <c r="S6" s="25">
        <f t="shared" si="1"/>
        <v>95.76</v>
      </c>
      <c r="T6" s="25">
        <f t="shared" si="1"/>
        <v>0</v>
      </c>
      <c r="U6" s="25">
        <f t="shared" si="1"/>
        <v>0</v>
      </c>
      <c r="V6" s="25">
        <f t="shared" si="1"/>
        <v>95.76</v>
      </c>
    </row>
    <row r="7" spans="1:22" ht="19.899999999999999" customHeight="1">
      <c r="A7" s="7"/>
      <c r="B7" s="7"/>
      <c r="C7" s="7"/>
      <c r="D7" s="24" t="s">
        <v>155</v>
      </c>
      <c r="E7" s="24" t="s">
        <v>156</v>
      </c>
      <c r="F7" s="25">
        <f t="shared" ref="F7:F37" si="2">G7+L7+R7+S7</f>
        <v>6909.723011</v>
      </c>
      <c r="G7" s="25">
        <f>SUM(H7:K7)</f>
        <v>5114.5600000000004</v>
      </c>
      <c r="H7" s="25">
        <f t="shared" ref="H7:M7" si="3">H8+H13+H18+H23+H28+H33</f>
        <v>2018.77</v>
      </c>
      <c r="I7" s="25">
        <f t="shared" si="3"/>
        <v>614.07000000000005</v>
      </c>
      <c r="J7" s="25">
        <f t="shared" si="3"/>
        <v>2087.17</v>
      </c>
      <c r="K7" s="25">
        <f t="shared" si="3"/>
        <v>394.55</v>
      </c>
      <c r="L7" s="25">
        <f t="shared" si="0"/>
        <v>1085.6530110000001</v>
      </c>
      <c r="M7" s="25">
        <f t="shared" si="3"/>
        <v>781.68301099999996</v>
      </c>
      <c r="N7" s="25"/>
      <c r="O7" s="25">
        <f t="shared" ref="O7:T7" si="4">O8+O13+O18+O23+O28+O33</f>
        <v>272.64</v>
      </c>
      <c r="P7" s="25"/>
      <c r="Q7" s="25">
        <f t="shared" si="4"/>
        <v>31.33</v>
      </c>
      <c r="R7" s="25">
        <f t="shared" si="4"/>
        <v>613.75</v>
      </c>
      <c r="S7" s="25">
        <f>T7+U7+V7</f>
        <v>95.76</v>
      </c>
      <c r="T7" s="25">
        <f t="shared" si="4"/>
        <v>0</v>
      </c>
      <c r="U7" s="25"/>
      <c r="V7" s="25">
        <f>V8+V13+V18+V23+V28+V33</f>
        <v>95.76</v>
      </c>
    </row>
    <row r="8" spans="1:22" ht="19.899999999999999" customHeight="1">
      <c r="A8" s="7"/>
      <c r="B8" s="7"/>
      <c r="C8" s="7"/>
      <c r="D8" s="39" t="s">
        <v>157</v>
      </c>
      <c r="E8" s="39" t="s">
        <v>158</v>
      </c>
      <c r="F8" s="25">
        <f t="shared" si="2"/>
        <v>5167.95</v>
      </c>
      <c r="G8" s="25">
        <f>SUM(H8:K8)</f>
        <v>3811.16</v>
      </c>
      <c r="H8" s="25">
        <f t="shared" ref="H8:R8" si="5">SUM(H9:H12)</f>
        <v>1495.18</v>
      </c>
      <c r="I8" s="25">
        <f t="shared" si="5"/>
        <v>608.27</v>
      </c>
      <c r="J8" s="25">
        <f t="shared" si="5"/>
        <v>1585.77</v>
      </c>
      <c r="K8" s="25">
        <f t="shared" si="5"/>
        <v>121.94</v>
      </c>
      <c r="L8" s="25">
        <f t="shared" si="0"/>
        <v>808.24</v>
      </c>
      <c r="M8" s="25">
        <f t="shared" si="5"/>
        <v>582.05999999999995</v>
      </c>
      <c r="N8" s="25">
        <f t="shared" si="5"/>
        <v>0</v>
      </c>
      <c r="O8" s="25">
        <f t="shared" si="5"/>
        <v>202.86</v>
      </c>
      <c r="P8" s="25">
        <f t="shared" si="5"/>
        <v>0</v>
      </c>
      <c r="Q8" s="25">
        <f t="shared" si="5"/>
        <v>23.32</v>
      </c>
      <c r="R8" s="25">
        <f t="shared" si="5"/>
        <v>457.35</v>
      </c>
      <c r="S8" s="25">
        <v>91.2</v>
      </c>
      <c r="T8" s="25"/>
      <c r="U8" s="25"/>
      <c r="V8" s="25">
        <f>SUM(V9:V12)</f>
        <v>91.2</v>
      </c>
    </row>
    <row r="9" spans="1:22" ht="19.899999999999999" customHeight="1">
      <c r="A9" s="67" t="s">
        <v>248</v>
      </c>
      <c r="B9" s="67" t="s">
        <v>249</v>
      </c>
      <c r="C9" s="67" t="s">
        <v>245</v>
      </c>
      <c r="D9" s="62" t="s">
        <v>246</v>
      </c>
      <c r="E9" s="9" t="s">
        <v>250</v>
      </c>
      <c r="F9" s="28">
        <f t="shared" si="2"/>
        <v>3902.36</v>
      </c>
      <c r="G9" s="64">
        <f t="shared" ref="G9:G22" si="6">SUM(H9:K9)</f>
        <v>3811.16</v>
      </c>
      <c r="H9" s="64">
        <v>1495.18</v>
      </c>
      <c r="I9" s="64">
        <v>608.27</v>
      </c>
      <c r="J9" s="64">
        <v>1585.77</v>
      </c>
      <c r="K9" s="64">
        <v>121.94</v>
      </c>
      <c r="L9" s="28">
        <f t="shared" si="0"/>
        <v>0</v>
      </c>
      <c r="M9" s="64"/>
      <c r="N9" s="64"/>
      <c r="O9" s="64"/>
      <c r="P9" s="64"/>
      <c r="Q9" s="64"/>
      <c r="R9" s="64"/>
      <c r="S9" s="28">
        <v>91.2</v>
      </c>
      <c r="T9" s="64"/>
      <c r="U9" s="64"/>
      <c r="V9" s="64">
        <v>91.2</v>
      </c>
    </row>
    <row r="10" spans="1:22" ht="19.899999999999999" customHeight="1">
      <c r="A10" s="67" t="s">
        <v>243</v>
      </c>
      <c r="B10" s="67" t="s">
        <v>244</v>
      </c>
      <c r="C10" s="67" t="s">
        <v>244</v>
      </c>
      <c r="D10" s="62" t="s">
        <v>246</v>
      </c>
      <c r="E10" s="9" t="s">
        <v>251</v>
      </c>
      <c r="F10" s="28">
        <f t="shared" si="2"/>
        <v>582.05999999999995</v>
      </c>
      <c r="G10" s="64">
        <f t="shared" si="6"/>
        <v>0</v>
      </c>
      <c r="H10" s="64"/>
      <c r="I10" s="64"/>
      <c r="J10" s="64"/>
      <c r="K10" s="64"/>
      <c r="L10" s="28">
        <f t="shared" si="0"/>
        <v>582.05999999999995</v>
      </c>
      <c r="M10" s="64">
        <v>582.05999999999995</v>
      </c>
      <c r="N10" s="64"/>
      <c r="O10" s="64"/>
      <c r="P10" s="64"/>
      <c r="Q10" s="64"/>
      <c r="R10" s="64"/>
      <c r="S10" s="28"/>
      <c r="T10" s="64"/>
      <c r="U10" s="64"/>
      <c r="V10" s="64"/>
    </row>
    <row r="11" spans="1:22" ht="19.899999999999999" customHeight="1">
      <c r="A11" s="67" t="s">
        <v>243</v>
      </c>
      <c r="B11" s="67" t="s">
        <v>252</v>
      </c>
      <c r="C11" s="67" t="s">
        <v>252</v>
      </c>
      <c r="D11" s="62" t="s">
        <v>246</v>
      </c>
      <c r="E11" s="9" t="s">
        <v>253</v>
      </c>
      <c r="F11" s="28">
        <f t="shared" si="2"/>
        <v>226.18</v>
      </c>
      <c r="G11" s="64">
        <f t="shared" si="6"/>
        <v>0</v>
      </c>
      <c r="H11" s="64"/>
      <c r="I11" s="64"/>
      <c r="J11" s="64"/>
      <c r="K11" s="64"/>
      <c r="L11" s="28">
        <f t="shared" si="0"/>
        <v>226.18</v>
      </c>
      <c r="M11" s="64"/>
      <c r="N11" s="64"/>
      <c r="O11" s="64">
        <v>202.86</v>
      </c>
      <c r="P11" s="64"/>
      <c r="Q11" s="64">
        <v>23.32</v>
      </c>
      <c r="R11" s="64"/>
      <c r="S11" s="28"/>
      <c r="T11" s="64"/>
      <c r="U11" s="64"/>
      <c r="V11" s="64"/>
    </row>
    <row r="12" spans="1:22" ht="19.899999999999999" customHeight="1">
      <c r="A12" s="67" t="s">
        <v>254</v>
      </c>
      <c r="B12" s="67" t="s">
        <v>255</v>
      </c>
      <c r="C12" s="67" t="s">
        <v>245</v>
      </c>
      <c r="D12" s="62" t="s">
        <v>246</v>
      </c>
      <c r="E12" s="9" t="s">
        <v>256</v>
      </c>
      <c r="F12" s="28">
        <f t="shared" si="2"/>
        <v>457.35</v>
      </c>
      <c r="G12" s="64">
        <f t="shared" si="6"/>
        <v>0</v>
      </c>
      <c r="H12" s="64"/>
      <c r="I12" s="64"/>
      <c r="J12" s="64"/>
      <c r="K12" s="64"/>
      <c r="L12" s="28">
        <f t="shared" si="0"/>
        <v>0</v>
      </c>
      <c r="M12" s="64"/>
      <c r="N12" s="64"/>
      <c r="O12" s="64"/>
      <c r="P12" s="64"/>
      <c r="Q12" s="64"/>
      <c r="R12" s="64">
        <v>457.35</v>
      </c>
      <c r="S12" s="28"/>
      <c r="T12" s="64"/>
      <c r="U12" s="64"/>
      <c r="V12" s="64"/>
    </row>
    <row r="13" spans="1:22" ht="19.899999999999999" customHeight="1">
      <c r="A13" s="7"/>
      <c r="B13" s="7"/>
      <c r="C13" s="7"/>
      <c r="D13" s="39" t="s">
        <v>159</v>
      </c>
      <c r="E13" s="39" t="s">
        <v>160</v>
      </c>
      <c r="F13" s="25">
        <f t="shared" si="2"/>
        <v>104.57301099999999</v>
      </c>
      <c r="G13" s="25">
        <f t="shared" si="6"/>
        <v>78.599999999999994</v>
      </c>
      <c r="H13" s="25">
        <f t="shared" ref="H13:T13" si="7">SUM(H14:H17)</f>
        <v>31.45</v>
      </c>
      <c r="I13" s="25">
        <f t="shared" si="7"/>
        <v>0.08</v>
      </c>
      <c r="J13" s="25">
        <f t="shared" si="7"/>
        <v>31.03</v>
      </c>
      <c r="K13" s="25">
        <f t="shared" si="7"/>
        <v>16.04</v>
      </c>
      <c r="L13" s="25">
        <f t="shared" si="0"/>
        <v>16.543011</v>
      </c>
      <c r="M13" s="25">
        <f t="shared" si="7"/>
        <v>11.933011</v>
      </c>
      <c r="N13" s="25">
        <f t="shared" si="7"/>
        <v>0</v>
      </c>
      <c r="O13" s="25">
        <f t="shared" si="7"/>
        <v>4.1399999999999997</v>
      </c>
      <c r="P13" s="25">
        <f t="shared" si="7"/>
        <v>0</v>
      </c>
      <c r="Q13" s="25">
        <f t="shared" si="7"/>
        <v>0.47</v>
      </c>
      <c r="R13" s="25">
        <f t="shared" si="7"/>
        <v>9.43</v>
      </c>
      <c r="S13" s="25">
        <f t="shared" si="7"/>
        <v>0</v>
      </c>
      <c r="T13" s="25">
        <f t="shared" si="7"/>
        <v>0</v>
      </c>
      <c r="U13" s="25"/>
      <c r="V13" s="25"/>
    </row>
    <row r="14" spans="1:22" ht="19.899999999999999" customHeight="1">
      <c r="A14" s="67" t="s">
        <v>248</v>
      </c>
      <c r="B14" s="67" t="s">
        <v>249</v>
      </c>
      <c r="C14" s="67" t="s">
        <v>263</v>
      </c>
      <c r="D14" s="62" t="s">
        <v>264</v>
      </c>
      <c r="E14" s="9" t="s">
        <v>265</v>
      </c>
      <c r="F14" s="28">
        <f t="shared" si="2"/>
        <v>78.599999999999994</v>
      </c>
      <c r="G14" s="64">
        <f t="shared" si="6"/>
        <v>78.599999999999994</v>
      </c>
      <c r="H14" s="64">
        <v>31.45</v>
      </c>
      <c r="I14" s="64">
        <v>0.08</v>
      </c>
      <c r="J14" s="64">
        <v>31.03</v>
      </c>
      <c r="K14" s="64">
        <v>16.04</v>
      </c>
      <c r="L14" s="28">
        <f t="shared" ref="L14:L23" si="8">SUM(M14:Q14)</f>
        <v>0</v>
      </c>
      <c r="M14" s="64"/>
      <c r="N14" s="64"/>
      <c r="O14" s="64"/>
      <c r="P14" s="64"/>
      <c r="Q14" s="64"/>
      <c r="R14" s="64"/>
      <c r="S14" s="28"/>
      <c r="T14" s="64"/>
      <c r="U14" s="64"/>
      <c r="V14" s="64"/>
    </row>
    <row r="15" spans="1:22" ht="19.899999999999999" customHeight="1">
      <c r="A15" s="67" t="s">
        <v>243</v>
      </c>
      <c r="B15" s="67" t="s">
        <v>244</v>
      </c>
      <c r="C15" s="67" t="s">
        <v>244</v>
      </c>
      <c r="D15" s="62" t="s">
        <v>264</v>
      </c>
      <c r="E15" s="9" t="s">
        <v>251</v>
      </c>
      <c r="F15" s="28">
        <f t="shared" si="2"/>
        <v>11.933011</v>
      </c>
      <c r="G15" s="64">
        <f t="shared" si="6"/>
        <v>0</v>
      </c>
      <c r="H15" s="64"/>
      <c r="I15" s="64"/>
      <c r="J15" s="64"/>
      <c r="K15" s="64"/>
      <c r="L15" s="28">
        <f t="shared" si="8"/>
        <v>11.933011</v>
      </c>
      <c r="M15" s="64">
        <v>11.933011</v>
      </c>
      <c r="N15" s="64"/>
      <c r="O15" s="64"/>
      <c r="P15" s="64"/>
      <c r="Q15" s="64"/>
      <c r="R15" s="64"/>
      <c r="S15" s="28"/>
      <c r="T15" s="64"/>
      <c r="U15" s="64"/>
      <c r="V15" s="64"/>
    </row>
    <row r="16" spans="1:22" ht="19.899999999999999" customHeight="1">
      <c r="A16" s="67" t="s">
        <v>243</v>
      </c>
      <c r="B16" s="67" t="s">
        <v>252</v>
      </c>
      <c r="C16" s="67" t="s">
        <v>252</v>
      </c>
      <c r="D16" s="62" t="s">
        <v>264</v>
      </c>
      <c r="E16" s="9" t="s">
        <v>253</v>
      </c>
      <c r="F16" s="28">
        <f t="shared" si="2"/>
        <v>4.6100000000000003</v>
      </c>
      <c r="G16" s="64">
        <f t="shared" si="6"/>
        <v>0</v>
      </c>
      <c r="H16" s="64"/>
      <c r="I16" s="64"/>
      <c r="J16" s="64"/>
      <c r="K16" s="64"/>
      <c r="L16" s="28">
        <f t="shared" si="8"/>
        <v>4.6100000000000003</v>
      </c>
      <c r="M16" s="64"/>
      <c r="N16" s="64"/>
      <c r="O16" s="64">
        <v>4.1399999999999997</v>
      </c>
      <c r="P16" s="64"/>
      <c r="Q16" s="64">
        <v>0.47</v>
      </c>
      <c r="R16" s="64"/>
      <c r="S16" s="28"/>
      <c r="T16" s="64"/>
      <c r="U16" s="64"/>
      <c r="V16" s="64"/>
    </row>
    <row r="17" spans="1:22" ht="19.899999999999999" customHeight="1">
      <c r="A17" s="67" t="s">
        <v>254</v>
      </c>
      <c r="B17" s="67" t="s">
        <v>255</v>
      </c>
      <c r="C17" s="67" t="s">
        <v>245</v>
      </c>
      <c r="D17" s="62" t="s">
        <v>264</v>
      </c>
      <c r="E17" s="9" t="s">
        <v>256</v>
      </c>
      <c r="F17" s="28">
        <f t="shared" si="2"/>
        <v>9.43</v>
      </c>
      <c r="G17" s="64">
        <f t="shared" si="6"/>
        <v>0</v>
      </c>
      <c r="H17" s="64"/>
      <c r="I17" s="64"/>
      <c r="J17" s="64"/>
      <c r="K17" s="64"/>
      <c r="L17" s="28">
        <f t="shared" si="8"/>
        <v>0</v>
      </c>
      <c r="M17" s="64"/>
      <c r="N17" s="64"/>
      <c r="O17" s="64"/>
      <c r="P17" s="64"/>
      <c r="Q17" s="64"/>
      <c r="R17" s="64">
        <v>9.43</v>
      </c>
      <c r="S17" s="28"/>
      <c r="T17" s="64"/>
      <c r="U17" s="64"/>
      <c r="V17" s="64"/>
    </row>
    <row r="18" spans="1:22" ht="19.899999999999999" customHeight="1">
      <c r="A18" s="7"/>
      <c r="B18" s="7"/>
      <c r="C18" s="7"/>
      <c r="D18" s="39" t="s">
        <v>161</v>
      </c>
      <c r="E18" s="39" t="s">
        <v>162</v>
      </c>
      <c r="F18" s="25">
        <f t="shared" si="2"/>
        <v>354.25</v>
      </c>
      <c r="G18" s="25">
        <f t="shared" si="6"/>
        <v>265.62</v>
      </c>
      <c r="H18" s="25">
        <f t="shared" ref="H18:R18" si="9">SUM(H19:H22)</f>
        <v>110.56</v>
      </c>
      <c r="I18" s="25">
        <f t="shared" si="9"/>
        <v>0.19</v>
      </c>
      <c r="J18" s="25">
        <f t="shared" si="9"/>
        <v>100.36</v>
      </c>
      <c r="K18" s="25">
        <f t="shared" si="9"/>
        <v>54.51</v>
      </c>
      <c r="L18" s="25">
        <f t="shared" si="8"/>
        <v>56.76</v>
      </c>
      <c r="M18" s="25">
        <f t="shared" si="9"/>
        <v>40.729999999999997</v>
      </c>
      <c r="N18" s="25">
        <f t="shared" si="9"/>
        <v>0</v>
      </c>
      <c r="O18" s="25">
        <f t="shared" si="9"/>
        <v>14.38</v>
      </c>
      <c r="P18" s="25">
        <f t="shared" si="9"/>
        <v>0</v>
      </c>
      <c r="Q18" s="25">
        <f t="shared" si="9"/>
        <v>1.65</v>
      </c>
      <c r="R18" s="25">
        <f t="shared" si="9"/>
        <v>31.87</v>
      </c>
      <c r="S18" s="25"/>
      <c r="T18" s="25"/>
      <c r="U18" s="25"/>
      <c r="V18" s="25"/>
    </row>
    <row r="19" spans="1:22" ht="19.899999999999999" customHeight="1">
      <c r="A19" s="67" t="s">
        <v>248</v>
      </c>
      <c r="B19" s="67" t="s">
        <v>249</v>
      </c>
      <c r="C19" s="67" t="s">
        <v>263</v>
      </c>
      <c r="D19" s="62" t="s">
        <v>266</v>
      </c>
      <c r="E19" s="9" t="s">
        <v>265</v>
      </c>
      <c r="F19" s="28">
        <f t="shared" si="2"/>
        <v>265.62</v>
      </c>
      <c r="G19" s="64">
        <f t="shared" si="6"/>
        <v>265.62</v>
      </c>
      <c r="H19" s="64">
        <v>110.56</v>
      </c>
      <c r="I19" s="64">
        <v>0.19</v>
      </c>
      <c r="J19" s="64">
        <v>100.36</v>
      </c>
      <c r="K19" s="64">
        <v>54.51</v>
      </c>
      <c r="L19" s="28">
        <f t="shared" si="8"/>
        <v>0</v>
      </c>
      <c r="M19" s="64"/>
      <c r="N19" s="64"/>
      <c r="O19" s="64"/>
      <c r="P19" s="64"/>
      <c r="Q19" s="64"/>
      <c r="R19" s="64"/>
      <c r="S19" s="28"/>
      <c r="T19" s="64"/>
      <c r="U19" s="64"/>
      <c r="V19" s="64"/>
    </row>
    <row r="20" spans="1:22" ht="19.899999999999999" customHeight="1">
      <c r="A20" s="67" t="s">
        <v>243</v>
      </c>
      <c r="B20" s="67" t="s">
        <v>244</v>
      </c>
      <c r="C20" s="67" t="s">
        <v>244</v>
      </c>
      <c r="D20" s="62" t="s">
        <v>266</v>
      </c>
      <c r="E20" s="9" t="s">
        <v>251</v>
      </c>
      <c r="F20" s="28">
        <f t="shared" si="2"/>
        <v>40.729999999999997</v>
      </c>
      <c r="G20" s="64">
        <f t="shared" si="6"/>
        <v>0</v>
      </c>
      <c r="H20" s="64"/>
      <c r="I20" s="64"/>
      <c r="J20" s="64"/>
      <c r="K20" s="64"/>
      <c r="L20" s="28">
        <f t="shared" si="8"/>
        <v>40.729999999999997</v>
      </c>
      <c r="M20" s="64">
        <v>40.729999999999997</v>
      </c>
      <c r="N20" s="64"/>
      <c r="O20" s="64"/>
      <c r="P20" s="64"/>
      <c r="Q20" s="64"/>
      <c r="R20" s="64"/>
      <c r="S20" s="28"/>
      <c r="T20" s="64"/>
      <c r="U20" s="64"/>
      <c r="V20" s="64"/>
    </row>
    <row r="21" spans="1:22" ht="19.899999999999999" customHeight="1">
      <c r="A21" s="67" t="s">
        <v>243</v>
      </c>
      <c r="B21" s="67" t="s">
        <v>252</v>
      </c>
      <c r="C21" s="67" t="s">
        <v>252</v>
      </c>
      <c r="D21" s="62" t="s">
        <v>266</v>
      </c>
      <c r="E21" s="9" t="s">
        <v>253</v>
      </c>
      <c r="F21" s="28">
        <f t="shared" si="2"/>
        <v>16.03</v>
      </c>
      <c r="G21" s="64">
        <f t="shared" si="6"/>
        <v>0</v>
      </c>
      <c r="H21" s="64"/>
      <c r="I21" s="64"/>
      <c r="J21" s="64"/>
      <c r="K21" s="64"/>
      <c r="L21" s="28">
        <f t="shared" si="8"/>
        <v>16.03</v>
      </c>
      <c r="M21" s="64"/>
      <c r="N21" s="64"/>
      <c r="O21" s="64">
        <v>14.38</v>
      </c>
      <c r="P21" s="64"/>
      <c r="Q21" s="64">
        <v>1.65</v>
      </c>
      <c r="R21" s="64"/>
      <c r="S21" s="28"/>
      <c r="T21" s="64"/>
      <c r="U21" s="64"/>
      <c r="V21" s="64"/>
    </row>
    <row r="22" spans="1:22" ht="19.899999999999999" customHeight="1">
      <c r="A22" s="67" t="s">
        <v>254</v>
      </c>
      <c r="B22" s="67" t="s">
        <v>255</v>
      </c>
      <c r="C22" s="67" t="s">
        <v>245</v>
      </c>
      <c r="D22" s="62" t="s">
        <v>266</v>
      </c>
      <c r="E22" s="9" t="s">
        <v>256</v>
      </c>
      <c r="F22" s="28">
        <f t="shared" si="2"/>
        <v>31.87</v>
      </c>
      <c r="G22" s="64">
        <f t="shared" si="6"/>
        <v>0</v>
      </c>
      <c r="H22" s="64"/>
      <c r="I22" s="64"/>
      <c r="J22" s="64"/>
      <c r="K22" s="64"/>
      <c r="L22" s="28">
        <f t="shared" si="8"/>
        <v>0</v>
      </c>
      <c r="M22" s="64"/>
      <c r="N22" s="64"/>
      <c r="O22" s="64"/>
      <c r="P22" s="64"/>
      <c r="Q22" s="64"/>
      <c r="R22" s="64">
        <v>31.87</v>
      </c>
      <c r="S22" s="28"/>
      <c r="T22" s="64"/>
      <c r="U22" s="64"/>
      <c r="V22" s="64"/>
    </row>
    <row r="23" spans="1:22" ht="19.899999999999999" customHeight="1">
      <c r="A23" s="7"/>
      <c r="B23" s="7"/>
      <c r="C23" s="7"/>
      <c r="D23" s="39" t="s">
        <v>163</v>
      </c>
      <c r="E23" s="39" t="s">
        <v>164</v>
      </c>
      <c r="F23" s="25">
        <f t="shared" si="2"/>
        <v>487.77</v>
      </c>
      <c r="G23" s="25">
        <f t="shared" ref="G23:G29" si="10">SUM(H23:K23)</f>
        <v>366.2</v>
      </c>
      <c r="H23" s="25">
        <f>SUM(H24:H27)</f>
        <v>146.65</v>
      </c>
      <c r="I23" s="25">
        <f>SUM(I24:I27)</f>
        <v>0.19</v>
      </c>
      <c r="J23" s="25">
        <f>SUM(J24:J27)</f>
        <v>142.30000000000001</v>
      </c>
      <c r="K23" s="25">
        <f>SUM(K24:K27)</f>
        <v>77.06</v>
      </c>
      <c r="L23" s="25">
        <f t="shared" si="8"/>
        <v>77.62</v>
      </c>
      <c r="M23" s="25">
        <f t="shared" ref="M23:R23" si="11">SUM(M24:M27)</f>
        <v>55.9</v>
      </c>
      <c r="N23" s="25">
        <f t="shared" si="11"/>
        <v>0</v>
      </c>
      <c r="O23" s="25">
        <f t="shared" si="11"/>
        <v>19.48</v>
      </c>
      <c r="P23" s="25">
        <f t="shared" si="11"/>
        <v>0</v>
      </c>
      <c r="Q23" s="25">
        <f t="shared" si="11"/>
        <v>2.2400000000000002</v>
      </c>
      <c r="R23" s="25">
        <f t="shared" si="11"/>
        <v>43.95</v>
      </c>
      <c r="S23" s="25"/>
      <c r="T23" s="25"/>
      <c r="U23" s="25"/>
      <c r="V23" s="25"/>
    </row>
    <row r="24" spans="1:22" ht="19.899999999999999" customHeight="1">
      <c r="A24" s="67" t="s">
        <v>248</v>
      </c>
      <c r="B24" s="67" t="s">
        <v>249</v>
      </c>
      <c r="C24" s="67" t="s">
        <v>263</v>
      </c>
      <c r="D24" s="62" t="s">
        <v>268</v>
      </c>
      <c r="E24" s="9" t="s">
        <v>265</v>
      </c>
      <c r="F24" s="28">
        <f t="shared" si="2"/>
        <v>366.2</v>
      </c>
      <c r="G24" s="64">
        <f t="shared" si="10"/>
        <v>366.2</v>
      </c>
      <c r="H24" s="64">
        <v>146.65</v>
      </c>
      <c r="I24" s="64">
        <v>0.19</v>
      </c>
      <c r="J24" s="64">
        <v>142.30000000000001</v>
      </c>
      <c r="K24" s="64">
        <v>77.06</v>
      </c>
      <c r="L24" s="28"/>
      <c r="M24" s="64"/>
      <c r="N24" s="64"/>
      <c r="O24" s="64"/>
      <c r="P24" s="64"/>
      <c r="Q24" s="64"/>
      <c r="R24" s="64"/>
      <c r="S24" s="28"/>
      <c r="T24" s="64"/>
      <c r="U24" s="64"/>
      <c r="V24" s="64"/>
    </row>
    <row r="25" spans="1:22" ht="19.899999999999999" customHeight="1">
      <c r="A25" s="67" t="s">
        <v>243</v>
      </c>
      <c r="B25" s="67" t="s">
        <v>244</v>
      </c>
      <c r="C25" s="67" t="s">
        <v>244</v>
      </c>
      <c r="D25" s="62" t="s">
        <v>268</v>
      </c>
      <c r="E25" s="9" t="s">
        <v>251</v>
      </c>
      <c r="F25" s="28">
        <f t="shared" si="2"/>
        <v>55.9</v>
      </c>
      <c r="G25" s="64">
        <f t="shared" si="10"/>
        <v>0</v>
      </c>
      <c r="H25" s="64"/>
      <c r="I25" s="64"/>
      <c r="J25" s="64"/>
      <c r="K25" s="64"/>
      <c r="L25" s="28">
        <f>SUM(M25:Q25)</f>
        <v>55.9</v>
      </c>
      <c r="M25" s="64">
        <v>55.9</v>
      </c>
      <c r="N25" s="64"/>
      <c r="O25" s="64"/>
      <c r="P25" s="64"/>
      <c r="Q25" s="64"/>
      <c r="R25" s="64"/>
      <c r="S25" s="28"/>
      <c r="T25" s="64"/>
      <c r="U25" s="64"/>
      <c r="V25" s="64"/>
    </row>
    <row r="26" spans="1:22" ht="19.899999999999999" customHeight="1">
      <c r="A26" s="67" t="s">
        <v>243</v>
      </c>
      <c r="B26" s="67" t="s">
        <v>252</v>
      </c>
      <c r="C26" s="67" t="s">
        <v>252</v>
      </c>
      <c r="D26" s="62" t="s">
        <v>268</v>
      </c>
      <c r="E26" s="9" t="s">
        <v>253</v>
      </c>
      <c r="F26" s="28">
        <f t="shared" si="2"/>
        <v>21.72</v>
      </c>
      <c r="G26" s="64">
        <f t="shared" si="10"/>
        <v>0</v>
      </c>
      <c r="H26" s="64"/>
      <c r="I26" s="64"/>
      <c r="J26" s="64"/>
      <c r="K26" s="64"/>
      <c r="L26" s="28">
        <f>SUM(M26:Q26)</f>
        <v>21.72</v>
      </c>
      <c r="M26" s="64"/>
      <c r="N26" s="64"/>
      <c r="O26" s="64">
        <v>19.48</v>
      </c>
      <c r="P26" s="64"/>
      <c r="Q26" s="64">
        <v>2.2400000000000002</v>
      </c>
      <c r="R26" s="64"/>
      <c r="S26" s="28"/>
      <c r="T26" s="64"/>
      <c r="U26" s="64"/>
      <c r="V26" s="64"/>
    </row>
    <row r="27" spans="1:22" ht="19.899999999999999" customHeight="1">
      <c r="A27" s="67" t="s">
        <v>254</v>
      </c>
      <c r="B27" s="67" t="s">
        <v>255</v>
      </c>
      <c r="C27" s="67" t="s">
        <v>245</v>
      </c>
      <c r="D27" s="62" t="s">
        <v>268</v>
      </c>
      <c r="E27" s="9" t="s">
        <v>256</v>
      </c>
      <c r="F27" s="28">
        <f t="shared" si="2"/>
        <v>43.95</v>
      </c>
      <c r="G27" s="64">
        <f t="shared" si="10"/>
        <v>0</v>
      </c>
      <c r="H27" s="64"/>
      <c r="I27" s="64"/>
      <c r="J27" s="64"/>
      <c r="K27" s="64"/>
      <c r="L27" s="28"/>
      <c r="M27" s="64"/>
      <c r="N27" s="64"/>
      <c r="O27" s="64"/>
      <c r="P27" s="64"/>
      <c r="Q27" s="64"/>
      <c r="R27" s="64">
        <v>43.95</v>
      </c>
      <c r="S27" s="28"/>
      <c r="T27" s="64"/>
      <c r="U27" s="64"/>
      <c r="V27" s="64"/>
    </row>
    <row r="28" spans="1:22" ht="19.899999999999999" customHeight="1">
      <c r="A28" s="7"/>
      <c r="B28" s="7"/>
      <c r="C28" s="7"/>
      <c r="D28" s="39" t="s">
        <v>165</v>
      </c>
      <c r="E28" s="39" t="s">
        <v>166</v>
      </c>
      <c r="F28" s="25">
        <f t="shared" si="2"/>
        <v>443.68</v>
      </c>
      <c r="G28" s="25">
        <f t="shared" si="10"/>
        <v>329.2</v>
      </c>
      <c r="H28" s="25">
        <f t="shared" ref="H28:R28" si="12">SUM(H29:H32)</f>
        <v>129.54</v>
      </c>
      <c r="I28" s="25">
        <f t="shared" si="12"/>
        <v>4.96</v>
      </c>
      <c r="J28" s="25">
        <f t="shared" si="12"/>
        <v>125.38</v>
      </c>
      <c r="K28" s="25">
        <f t="shared" si="12"/>
        <v>69.319999999999993</v>
      </c>
      <c r="L28" s="25">
        <f>SUM(M28:Q28)</f>
        <v>70.42</v>
      </c>
      <c r="M28" s="25">
        <f>SUM(M29:M32)</f>
        <v>50.65</v>
      </c>
      <c r="N28" s="25">
        <f t="shared" si="12"/>
        <v>0</v>
      </c>
      <c r="O28" s="25">
        <f t="shared" si="12"/>
        <v>17.73</v>
      </c>
      <c r="P28" s="25">
        <f t="shared" si="12"/>
        <v>0</v>
      </c>
      <c r="Q28" s="25">
        <f t="shared" si="12"/>
        <v>2.04</v>
      </c>
      <c r="R28" s="25">
        <f t="shared" si="12"/>
        <v>39.5</v>
      </c>
      <c r="S28" s="25">
        <v>4.5599999999999996</v>
      </c>
      <c r="T28" s="25"/>
      <c r="U28" s="25"/>
      <c r="V28" s="25">
        <f>SUM(V29:V32)</f>
        <v>4.5599999999999996</v>
      </c>
    </row>
    <row r="29" spans="1:22" ht="19.899999999999999" customHeight="1">
      <c r="A29" s="67" t="s">
        <v>248</v>
      </c>
      <c r="B29" s="67" t="s">
        <v>249</v>
      </c>
      <c r="C29" s="67" t="s">
        <v>263</v>
      </c>
      <c r="D29" s="62" t="s">
        <v>269</v>
      </c>
      <c r="E29" s="9" t="s">
        <v>265</v>
      </c>
      <c r="F29" s="28">
        <f t="shared" si="2"/>
        <v>333.76</v>
      </c>
      <c r="G29" s="64">
        <f t="shared" si="10"/>
        <v>329.2</v>
      </c>
      <c r="H29" s="64">
        <v>129.54</v>
      </c>
      <c r="I29" s="64">
        <v>4.96</v>
      </c>
      <c r="J29" s="64">
        <v>125.38</v>
      </c>
      <c r="K29" s="64">
        <v>69.319999999999993</v>
      </c>
      <c r="L29" s="28">
        <f t="shared" ref="L29:L37" si="13">SUM(M29:Q29)</f>
        <v>0</v>
      </c>
      <c r="M29" s="64"/>
      <c r="N29" s="64"/>
      <c r="O29" s="64"/>
      <c r="P29" s="64"/>
      <c r="Q29" s="64"/>
      <c r="R29" s="64"/>
      <c r="S29" s="28">
        <v>4.5599999999999996</v>
      </c>
      <c r="T29" s="64"/>
      <c r="U29" s="64"/>
      <c r="V29" s="64">
        <v>4.5599999999999996</v>
      </c>
    </row>
    <row r="30" spans="1:22" ht="19.899999999999999" customHeight="1">
      <c r="A30" s="67" t="s">
        <v>243</v>
      </c>
      <c r="B30" s="67" t="s">
        <v>244</v>
      </c>
      <c r="C30" s="67" t="s">
        <v>244</v>
      </c>
      <c r="D30" s="62" t="s">
        <v>269</v>
      </c>
      <c r="E30" s="9" t="s">
        <v>251</v>
      </c>
      <c r="F30" s="28">
        <f t="shared" si="2"/>
        <v>50.65</v>
      </c>
      <c r="G30" s="64">
        <f t="shared" ref="G30:G37" si="14">SUM(H30:K30)</f>
        <v>0</v>
      </c>
      <c r="H30" s="64"/>
      <c r="I30" s="64"/>
      <c r="J30" s="64"/>
      <c r="K30" s="64"/>
      <c r="L30" s="28">
        <f t="shared" si="13"/>
        <v>50.65</v>
      </c>
      <c r="M30" s="64">
        <v>50.65</v>
      </c>
      <c r="N30" s="64"/>
      <c r="O30" s="64"/>
      <c r="P30" s="64"/>
      <c r="Q30" s="64"/>
      <c r="R30" s="64"/>
      <c r="S30" s="28"/>
      <c r="T30" s="64"/>
      <c r="U30" s="64"/>
      <c r="V30" s="64"/>
    </row>
    <row r="31" spans="1:22" ht="19.899999999999999" customHeight="1">
      <c r="A31" s="67" t="s">
        <v>243</v>
      </c>
      <c r="B31" s="67" t="s">
        <v>252</v>
      </c>
      <c r="C31" s="67" t="s">
        <v>252</v>
      </c>
      <c r="D31" s="62" t="s">
        <v>269</v>
      </c>
      <c r="E31" s="9" t="s">
        <v>253</v>
      </c>
      <c r="F31" s="28">
        <f t="shared" si="2"/>
        <v>19.77</v>
      </c>
      <c r="G31" s="64">
        <f t="shared" si="14"/>
        <v>0</v>
      </c>
      <c r="H31" s="64"/>
      <c r="I31" s="64"/>
      <c r="J31" s="64"/>
      <c r="K31" s="64"/>
      <c r="L31" s="28">
        <f t="shared" si="13"/>
        <v>19.77</v>
      </c>
      <c r="M31" s="64"/>
      <c r="N31" s="64"/>
      <c r="O31" s="64">
        <v>17.73</v>
      </c>
      <c r="P31" s="64"/>
      <c r="Q31" s="64">
        <v>2.04</v>
      </c>
      <c r="R31" s="64"/>
      <c r="S31" s="28"/>
      <c r="T31" s="64"/>
      <c r="U31" s="64"/>
      <c r="V31" s="64"/>
    </row>
    <row r="32" spans="1:22" ht="19.899999999999999" customHeight="1">
      <c r="A32" s="67" t="s">
        <v>254</v>
      </c>
      <c r="B32" s="67" t="s">
        <v>255</v>
      </c>
      <c r="C32" s="67" t="s">
        <v>245</v>
      </c>
      <c r="D32" s="62" t="s">
        <v>269</v>
      </c>
      <c r="E32" s="9" t="s">
        <v>256</v>
      </c>
      <c r="F32" s="28">
        <f t="shared" si="2"/>
        <v>39.5</v>
      </c>
      <c r="G32" s="64">
        <f t="shared" si="14"/>
        <v>0</v>
      </c>
      <c r="H32" s="64"/>
      <c r="I32" s="64"/>
      <c r="J32" s="64"/>
      <c r="K32" s="64"/>
      <c r="L32" s="28">
        <f t="shared" si="13"/>
        <v>0</v>
      </c>
      <c r="M32" s="64"/>
      <c r="N32" s="64"/>
      <c r="O32" s="64"/>
      <c r="P32" s="64"/>
      <c r="Q32" s="64"/>
      <c r="R32" s="64">
        <v>39.5</v>
      </c>
      <c r="S32" s="28"/>
      <c r="T32" s="64"/>
      <c r="U32" s="64"/>
      <c r="V32" s="64"/>
    </row>
    <row r="33" spans="1:22" ht="19.899999999999999" customHeight="1">
      <c r="A33" s="7"/>
      <c r="B33" s="7"/>
      <c r="C33" s="7"/>
      <c r="D33" s="39" t="s">
        <v>167</v>
      </c>
      <c r="E33" s="39" t="s">
        <v>168</v>
      </c>
      <c r="F33" s="25">
        <f t="shared" si="2"/>
        <v>351.5</v>
      </c>
      <c r="G33" s="25">
        <f t="shared" si="14"/>
        <v>263.77999999999997</v>
      </c>
      <c r="H33" s="25">
        <f t="shared" ref="H33:R33" si="15">SUM(H34:H37)</f>
        <v>105.39</v>
      </c>
      <c r="I33" s="25">
        <f t="shared" si="15"/>
        <v>0.38</v>
      </c>
      <c r="J33" s="25">
        <f t="shared" si="15"/>
        <v>102.33</v>
      </c>
      <c r="K33" s="25">
        <f t="shared" si="15"/>
        <v>55.68</v>
      </c>
      <c r="L33" s="25">
        <f t="shared" si="13"/>
        <v>56.07</v>
      </c>
      <c r="M33" s="25">
        <f t="shared" si="15"/>
        <v>40.409999999999997</v>
      </c>
      <c r="N33" s="25">
        <f t="shared" si="15"/>
        <v>0</v>
      </c>
      <c r="O33" s="25">
        <f t="shared" si="15"/>
        <v>14.05</v>
      </c>
      <c r="P33" s="25">
        <f t="shared" si="15"/>
        <v>0</v>
      </c>
      <c r="Q33" s="25">
        <f t="shared" si="15"/>
        <v>1.61</v>
      </c>
      <c r="R33" s="25">
        <f t="shared" si="15"/>
        <v>31.65</v>
      </c>
      <c r="S33" s="25"/>
      <c r="T33" s="25"/>
      <c r="U33" s="25"/>
      <c r="V33" s="25"/>
    </row>
    <row r="34" spans="1:22" ht="19.899999999999999" customHeight="1">
      <c r="A34" s="67" t="s">
        <v>248</v>
      </c>
      <c r="B34" s="67" t="s">
        <v>249</v>
      </c>
      <c r="C34" s="67" t="s">
        <v>263</v>
      </c>
      <c r="D34" s="62" t="s">
        <v>270</v>
      </c>
      <c r="E34" s="9" t="s">
        <v>265</v>
      </c>
      <c r="F34" s="28">
        <f t="shared" si="2"/>
        <v>277.83</v>
      </c>
      <c r="G34" s="64">
        <f t="shared" si="14"/>
        <v>263.77999999999997</v>
      </c>
      <c r="H34" s="64">
        <v>105.39</v>
      </c>
      <c r="I34" s="64">
        <v>0.38</v>
      </c>
      <c r="J34" s="64">
        <v>102.33</v>
      </c>
      <c r="K34" s="64">
        <v>55.68</v>
      </c>
      <c r="L34" s="28">
        <f t="shared" si="13"/>
        <v>14.05</v>
      </c>
      <c r="M34" s="64"/>
      <c r="N34" s="64"/>
      <c r="O34" s="64">
        <v>14.05</v>
      </c>
      <c r="P34" s="64"/>
      <c r="Q34" s="64"/>
      <c r="R34" s="64"/>
      <c r="S34" s="28"/>
      <c r="T34" s="64"/>
      <c r="U34" s="64"/>
      <c r="V34" s="64"/>
    </row>
    <row r="35" spans="1:22" ht="19.899999999999999" customHeight="1">
      <c r="A35" s="67" t="s">
        <v>243</v>
      </c>
      <c r="B35" s="67" t="s">
        <v>244</v>
      </c>
      <c r="C35" s="67" t="s">
        <v>244</v>
      </c>
      <c r="D35" s="62" t="s">
        <v>270</v>
      </c>
      <c r="E35" s="9" t="s">
        <v>251</v>
      </c>
      <c r="F35" s="28">
        <f t="shared" si="2"/>
        <v>40.409999999999997</v>
      </c>
      <c r="G35" s="64">
        <f t="shared" si="14"/>
        <v>0</v>
      </c>
      <c r="H35" s="64"/>
      <c r="I35" s="64"/>
      <c r="J35" s="64"/>
      <c r="K35" s="64"/>
      <c r="L35" s="28">
        <f t="shared" si="13"/>
        <v>40.409999999999997</v>
      </c>
      <c r="M35" s="64">
        <v>40.409999999999997</v>
      </c>
      <c r="N35" s="64"/>
      <c r="O35" s="64"/>
      <c r="P35" s="64"/>
      <c r="Q35" s="64"/>
      <c r="R35" s="64"/>
      <c r="S35" s="28"/>
      <c r="T35" s="64"/>
      <c r="U35" s="64"/>
      <c r="V35" s="64"/>
    </row>
    <row r="36" spans="1:22" ht="19.899999999999999" customHeight="1">
      <c r="A36" s="67" t="s">
        <v>243</v>
      </c>
      <c r="B36" s="67" t="s">
        <v>252</v>
      </c>
      <c r="C36" s="67" t="s">
        <v>252</v>
      </c>
      <c r="D36" s="62" t="s">
        <v>270</v>
      </c>
      <c r="E36" s="9" t="s">
        <v>253</v>
      </c>
      <c r="F36" s="28">
        <f t="shared" si="2"/>
        <v>1.61</v>
      </c>
      <c r="G36" s="64">
        <f t="shared" si="14"/>
        <v>0</v>
      </c>
      <c r="H36" s="64"/>
      <c r="I36" s="64"/>
      <c r="J36" s="64"/>
      <c r="K36" s="64"/>
      <c r="L36" s="28">
        <f t="shared" si="13"/>
        <v>1.61</v>
      </c>
      <c r="M36" s="64"/>
      <c r="N36" s="64"/>
      <c r="O36" s="64"/>
      <c r="P36" s="64"/>
      <c r="Q36" s="64">
        <v>1.61</v>
      </c>
      <c r="R36" s="64"/>
      <c r="S36" s="28"/>
      <c r="T36" s="64"/>
      <c r="U36" s="64"/>
      <c r="V36" s="64"/>
    </row>
    <row r="37" spans="1:22" ht="19.899999999999999" customHeight="1">
      <c r="A37" s="67" t="s">
        <v>254</v>
      </c>
      <c r="B37" s="67" t="s">
        <v>255</v>
      </c>
      <c r="C37" s="67" t="s">
        <v>245</v>
      </c>
      <c r="D37" s="62" t="s">
        <v>270</v>
      </c>
      <c r="E37" s="9" t="s">
        <v>256</v>
      </c>
      <c r="F37" s="28">
        <f t="shared" si="2"/>
        <v>31.65</v>
      </c>
      <c r="G37" s="64">
        <f t="shared" si="14"/>
        <v>0</v>
      </c>
      <c r="H37" s="64"/>
      <c r="I37" s="64"/>
      <c r="J37" s="64"/>
      <c r="K37" s="64"/>
      <c r="L37" s="28">
        <f t="shared" si="13"/>
        <v>0</v>
      </c>
      <c r="M37" s="64"/>
      <c r="N37" s="64"/>
      <c r="O37" s="64"/>
      <c r="P37" s="64"/>
      <c r="Q37" s="64"/>
      <c r="R37" s="64">
        <v>31.65</v>
      </c>
      <c r="S37" s="28"/>
      <c r="T37" s="64"/>
      <c r="U37" s="64"/>
      <c r="V37" s="64"/>
    </row>
  </sheetData>
  <mergeCells count="12">
    <mergeCell ref="U1:V1"/>
    <mergeCell ref="A2:V2"/>
    <mergeCell ref="A3:T3"/>
    <mergeCell ref="U3:V3"/>
    <mergeCell ref="A4:C4"/>
    <mergeCell ref="G4:K4"/>
    <mergeCell ref="L4:Q4"/>
    <mergeCell ref="S4:V4"/>
    <mergeCell ref="D4:D5"/>
    <mergeCell ref="E4:E5"/>
    <mergeCell ref="F4:F5"/>
    <mergeCell ref="R4:R5"/>
  </mergeCells>
  <phoneticPr fontId="25" type="noConversion"/>
  <printOptions horizontalCentered="1"/>
  <pageMargins left="7.8472222222222193E-2" right="7.8472222222222193E-2" top="0.27500000000000002" bottom="0.27500000000000002" header="0" footer="0"/>
  <pageSetup paperSize="9" scale="95" orientation="landscape"/>
  <headerFooter>
    <oddFooter>&amp;C第 &amp;P 页，共 &amp;N 页</oddFooter>
  </headerFooter>
  <ignoredErrors>
    <ignoredError sqref="M28:Q28" emptyCellReference="1"/>
    <ignoredError sqref="L7" formula="1" emptyCellReference="1"/>
    <ignoredError sqref="H23:K23 M23:R23 H28:K28" formulaRange="1"/>
    <ignoredError sqref="S7 L6 L8"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Zeros="0" workbookViewId="0">
      <selection activeCell="G9" sqref="G9:J9"/>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2" width="9.75" customWidth="1"/>
  </cols>
  <sheetData>
    <row r="1" spans="1:11" ht="14.25" customHeight="1">
      <c r="A1" s="2"/>
      <c r="K1" s="60" t="s">
        <v>415</v>
      </c>
    </row>
    <row r="2" spans="1:11" ht="40.700000000000003" customHeight="1">
      <c r="A2" s="132" t="s">
        <v>17</v>
      </c>
      <c r="B2" s="132"/>
      <c r="C2" s="132"/>
      <c r="D2" s="132"/>
      <c r="E2" s="132"/>
      <c r="F2" s="132"/>
      <c r="G2" s="132"/>
      <c r="H2" s="132"/>
      <c r="I2" s="132"/>
      <c r="J2" s="132"/>
      <c r="K2" s="132"/>
    </row>
    <row r="3" spans="1:11" ht="15.75" customHeight="1">
      <c r="A3" s="128" t="s">
        <v>31</v>
      </c>
      <c r="B3" s="128"/>
      <c r="C3" s="128"/>
      <c r="D3" s="128"/>
      <c r="E3" s="128"/>
      <c r="F3" s="128"/>
      <c r="G3" s="128"/>
      <c r="H3" s="128"/>
      <c r="I3" s="128"/>
      <c r="J3" s="129" t="s">
        <v>32</v>
      </c>
      <c r="K3" s="129"/>
    </row>
    <row r="4" spans="1:11" ht="20.45" customHeight="1">
      <c r="A4" s="130" t="s">
        <v>222</v>
      </c>
      <c r="B4" s="130"/>
      <c r="C4" s="130"/>
      <c r="D4" s="130" t="s">
        <v>223</v>
      </c>
      <c r="E4" s="130" t="s">
        <v>224</v>
      </c>
      <c r="F4" s="130" t="s">
        <v>416</v>
      </c>
      <c r="G4" s="130" t="s">
        <v>417</v>
      </c>
      <c r="H4" s="130" t="s">
        <v>418</v>
      </c>
      <c r="I4" s="130" t="s">
        <v>419</v>
      </c>
      <c r="J4" s="130" t="s">
        <v>420</v>
      </c>
      <c r="K4" s="130" t="s">
        <v>421</v>
      </c>
    </row>
    <row r="5" spans="1:11" ht="20.45" customHeight="1">
      <c r="A5" s="4" t="s">
        <v>240</v>
      </c>
      <c r="B5" s="4" t="s">
        <v>241</v>
      </c>
      <c r="C5" s="4" t="s">
        <v>242</v>
      </c>
      <c r="D5" s="130"/>
      <c r="E5" s="130"/>
      <c r="F5" s="130"/>
      <c r="G5" s="130"/>
      <c r="H5" s="130"/>
      <c r="I5" s="130"/>
      <c r="J5" s="130"/>
      <c r="K5" s="130"/>
    </row>
    <row r="6" spans="1:11" ht="19.899999999999999" customHeight="1">
      <c r="A6" s="7"/>
      <c r="B6" s="7"/>
      <c r="C6" s="7"/>
      <c r="D6" s="7"/>
      <c r="E6" s="7" t="s">
        <v>137</v>
      </c>
      <c r="F6" s="25">
        <f>SUM(G6:J6)</f>
        <v>1590.7955999999999</v>
      </c>
      <c r="G6" s="25">
        <f>G7</f>
        <v>4</v>
      </c>
      <c r="H6" s="25">
        <f>H7</f>
        <v>0</v>
      </c>
      <c r="I6" s="25">
        <f>I7</f>
        <v>0</v>
      </c>
      <c r="J6" s="25">
        <f>J7</f>
        <v>1586.7955999999999</v>
      </c>
      <c r="K6" s="25"/>
    </row>
    <row r="7" spans="1:11" ht="19.899999999999999" customHeight="1">
      <c r="A7" s="7"/>
      <c r="B7" s="7"/>
      <c r="C7" s="7"/>
      <c r="D7" s="24" t="s">
        <v>155</v>
      </c>
      <c r="E7" s="24" t="s">
        <v>156</v>
      </c>
      <c r="F7" s="25">
        <f>F8+F12+F14+F17+F19+F10</f>
        <v>1590.7955999999999</v>
      </c>
      <c r="G7" s="25">
        <f>G8+G12+G14+G17+G19+G10</f>
        <v>4</v>
      </c>
      <c r="H7" s="25">
        <f>H8+H12+H14+H17+H19+H10</f>
        <v>0</v>
      </c>
      <c r="I7" s="25">
        <f>I8+I12+I14+I17+I19+I10</f>
        <v>0</v>
      </c>
      <c r="J7" s="25">
        <f>J8+J12+J14+J17+J19+J10</f>
        <v>1586.7955999999999</v>
      </c>
      <c r="K7" s="25"/>
    </row>
    <row r="8" spans="1:11" ht="19.899999999999999" customHeight="1">
      <c r="A8" s="7"/>
      <c r="B8" s="7"/>
      <c r="C8" s="7"/>
      <c r="D8" s="39" t="s">
        <v>157</v>
      </c>
      <c r="E8" s="39" t="s">
        <v>158</v>
      </c>
      <c r="F8" s="25">
        <f>SUM(G8:J8)</f>
        <v>1285.99</v>
      </c>
      <c r="G8" s="25">
        <f>G9</f>
        <v>1.66</v>
      </c>
      <c r="H8" s="25"/>
      <c r="I8" s="25"/>
      <c r="J8" s="25">
        <f>J9</f>
        <v>1284.33</v>
      </c>
      <c r="K8" s="25"/>
    </row>
    <row r="9" spans="1:11" ht="19.899999999999999" customHeight="1">
      <c r="A9" s="67" t="s">
        <v>243</v>
      </c>
      <c r="B9" s="67" t="s">
        <v>244</v>
      </c>
      <c r="C9" s="67" t="s">
        <v>245</v>
      </c>
      <c r="D9" s="62" t="s">
        <v>246</v>
      </c>
      <c r="E9" s="9" t="s">
        <v>247</v>
      </c>
      <c r="F9" s="28">
        <f>SUM(G9:J9)</f>
        <v>1285.99</v>
      </c>
      <c r="G9" s="64">
        <v>1.66</v>
      </c>
      <c r="H9" s="64"/>
      <c r="I9" s="64"/>
      <c r="J9" s="64">
        <v>1284.33</v>
      </c>
      <c r="K9" s="64"/>
    </row>
    <row r="10" spans="1:11" ht="22.9" customHeight="1">
      <c r="A10" s="7"/>
      <c r="B10" s="7"/>
      <c r="C10" s="7"/>
      <c r="D10" s="39" t="s">
        <v>159</v>
      </c>
      <c r="E10" s="39" t="s">
        <v>160</v>
      </c>
      <c r="F10" s="25">
        <v>5.2556000000000003</v>
      </c>
      <c r="G10" s="25"/>
      <c r="H10" s="25"/>
      <c r="I10" s="25"/>
      <c r="J10" s="25">
        <v>5.2556000000000003</v>
      </c>
      <c r="K10" s="25"/>
    </row>
    <row r="11" spans="1:11" ht="22.9" customHeight="1">
      <c r="A11" s="67" t="s">
        <v>248</v>
      </c>
      <c r="B11" s="67" t="s">
        <v>249</v>
      </c>
      <c r="C11" s="67" t="s">
        <v>263</v>
      </c>
      <c r="D11" s="62" t="s">
        <v>264</v>
      </c>
      <c r="E11" s="9" t="s">
        <v>265</v>
      </c>
      <c r="F11" s="28">
        <v>5.2556000000000003</v>
      </c>
      <c r="G11" s="64"/>
      <c r="H11" s="64"/>
      <c r="I11" s="64"/>
      <c r="J11" s="64">
        <v>5.26</v>
      </c>
      <c r="K11" s="64"/>
    </row>
    <row r="12" spans="1:11" ht="19.899999999999999" customHeight="1">
      <c r="A12" s="7"/>
      <c r="B12" s="7"/>
      <c r="C12" s="7"/>
      <c r="D12" s="39" t="s">
        <v>161</v>
      </c>
      <c r="E12" s="39" t="s">
        <v>162</v>
      </c>
      <c r="F12" s="25">
        <f t="shared" ref="F12:F20" si="0">SUM(G12:J12)</f>
        <v>35.450000000000003</v>
      </c>
      <c r="G12" s="25"/>
      <c r="H12" s="25"/>
      <c r="I12" s="25"/>
      <c r="J12" s="25">
        <f>J13</f>
        <v>35.450000000000003</v>
      </c>
      <c r="K12" s="25"/>
    </row>
    <row r="13" spans="1:11" ht="19.899999999999999" customHeight="1">
      <c r="A13" s="67" t="s">
        <v>243</v>
      </c>
      <c r="B13" s="67" t="s">
        <v>244</v>
      </c>
      <c r="C13" s="67" t="s">
        <v>255</v>
      </c>
      <c r="D13" s="62" t="s">
        <v>266</v>
      </c>
      <c r="E13" s="9" t="s">
        <v>267</v>
      </c>
      <c r="F13" s="28">
        <f t="shared" si="0"/>
        <v>35.450000000000003</v>
      </c>
      <c r="G13" s="64"/>
      <c r="H13" s="64"/>
      <c r="I13" s="64"/>
      <c r="J13" s="64">
        <v>35.450000000000003</v>
      </c>
      <c r="K13" s="64"/>
    </row>
    <row r="14" spans="1:11" ht="19.899999999999999" customHeight="1">
      <c r="A14" s="7"/>
      <c r="B14" s="7"/>
      <c r="C14" s="7"/>
      <c r="D14" s="39" t="s">
        <v>163</v>
      </c>
      <c r="E14" s="39" t="s">
        <v>164</v>
      </c>
      <c r="F14" s="25">
        <f t="shared" si="0"/>
        <v>130.5</v>
      </c>
      <c r="G14" s="25">
        <v>1.51</v>
      </c>
      <c r="H14" s="25"/>
      <c r="I14" s="25"/>
      <c r="J14" s="25">
        <f>J15</f>
        <v>128.99</v>
      </c>
      <c r="K14" s="25"/>
    </row>
    <row r="15" spans="1:11" ht="19.899999999999999" customHeight="1">
      <c r="A15" s="67" t="s">
        <v>243</v>
      </c>
      <c r="B15" s="67" t="s">
        <v>244</v>
      </c>
      <c r="C15" s="67" t="s">
        <v>255</v>
      </c>
      <c r="D15" s="62" t="s">
        <v>268</v>
      </c>
      <c r="E15" s="9" t="s">
        <v>267</v>
      </c>
      <c r="F15" s="28">
        <f t="shared" si="0"/>
        <v>128.99</v>
      </c>
      <c r="G15" s="64"/>
      <c r="H15" s="64"/>
      <c r="I15" s="64"/>
      <c r="J15" s="64">
        <v>128.99</v>
      </c>
      <c r="K15" s="64"/>
    </row>
    <row r="16" spans="1:11" ht="19.899999999999999" customHeight="1">
      <c r="A16" s="67" t="s">
        <v>243</v>
      </c>
      <c r="B16" s="67" t="s">
        <v>252</v>
      </c>
      <c r="C16" s="67" t="s">
        <v>252</v>
      </c>
      <c r="D16" s="62" t="s">
        <v>268</v>
      </c>
      <c r="E16" s="9" t="s">
        <v>253</v>
      </c>
      <c r="F16" s="28">
        <f t="shared" si="0"/>
        <v>1.51</v>
      </c>
      <c r="G16" s="64">
        <v>1.51</v>
      </c>
      <c r="H16" s="64"/>
      <c r="I16" s="64"/>
      <c r="J16" s="64"/>
      <c r="K16" s="64"/>
    </row>
    <row r="17" spans="1:11" ht="19.899999999999999" customHeight="1">
      <c r="A17" s="7"/>
      <c r="B17" s="7"/>
      <c r="C17" s="7"/>
      <c r="D17" s="39" t="s">
        <v>165</v>
      </c>
      <c r="E17" s="39" t="s">
        <v>166</v>
      </c>
      <c r="F17" s="25">
        <f t="shared" si="0"/>
        <v>128.33000000000001</v>
      </c>
      <c r="G17" s="25">
        <f>G18</f>
        <v>0.83</v>
      </c>
      <c r="H17" s="25"/>
      <c r="I17" s="25"/>
      <c r="J17" s="25">
        <f>J18</f>
        <v>127.5</v>
      </c>
      <c r="K17" s="25"/>
    </row>
    <row r="18" spans="1:11" ht="19.899999999999999" customHeight="1">
      <c r="A18" s="67" t="s">
        <v>243</v>
      </c>
      <c r="B18" s="67" t="s">
        <v>244</v>
      </c>
      <c r="C18" s="67" t="s">
        <v>255</v>
      </c>
      <c r="D18" s="62" t="s">
        <v>269</v>
      </c>
      <c r="E18" s="9" t="s">
        <v>267</v>
      </c>
      <c r="F18" s="28">
        <f t="shared" si="0"/>
        <v>128.33000000000001</v>
      </c>
      <c r="G18" s="64">
        <v>0.83</v>
      </c>
      <c r="H18" s="64"/>
      <c r="I18" s="64"/>
      <c r="J18" s="64">
        <v>127.5</v>
      </c>
      <c r="K18" s="64"/>
    </row>
    <row r="19" spans="1:11" ht="19.899999999999999" customHeight="1">
      <c r="A19" s="7"/>
      <c r="B19" s="7"/>
      <c r="C19" s="7"/>
      <c r="D19" s="63" t="s">
        <v>167</v>
      </c>
      <c r="E19" s="63" t="s">
        <v>168</v>
      </c>
      <c r="F19" s="25">
        <f t="shared" si="0"/>
        <v>5.27</v>
      </c>
      <c r="G19" s="25"/>
      <c r="H19" s="25"/>
      <c r="I19" s="25"/>
      <c r="J19" s="25">
        <f>J20</f>
        <v>5.27</v>
      </c>
      <c r="K19" s="25"/>
    </row>
    <row r="20" spans="1:11" ht="19.899999999999999" customHeight="1">
      <c r="A20" s="67" t="s">
        <v>243</v>
      </c>
      <c r="B20" s="67" t="s">
        <v>244</v>
      </c>
      <c r="C20" s="67" t="s">
        <v>255</v>
      </c>
      <c r="D20" s="62" t="s">
        <v>269</v>
      </c>
      <c r="E20" s="9" t="s">
        <v>267</v>
      </c>
      <c r="F20" s="28">
        <f t="shared" si="0"/>
        <v>5.27</v>
      </c>
      <c r="G20" s="64"/>
      <c r="H20" s="64"/>
      <c r="I20" s="64"/>
      <c r="J20" s="64">
        <v>5.27</v>
      </c>
      <c r="K20" s="64"/>
    </row>
  </sheetData>
  <mergeCells count="12">
    <mergeCell ref="A2:K2"/>
    <mergeCell ref="A3:I3"/>
    <mergeCell ref="J3:K3"/>
    <mergeCell ref="A4:C4"/>
    <mergeCell ref="D4:D5"/>
    <mergeCell ref="E4:E5"/>
    <mergeCell ref="F4:F5"/>
    <mergeCell ref="G4:G5"/>
    <mergeCell ref="H4:H5"/>
    <mergeCell ref="I4:I5"/>
    <mergeCell ref="J4:J5"/>
    <mergeCell ref="K4:K5"/>
  </mergeCells>
  <phoneticPr fontId="25" type="noConversion"/>
  <printOptions horizontalCentered="1"/>
  <pageMargins left="7.8000001609325395E-2" right="7.8000001609325395E-2" top="7.8000001609325395E-2" bottom="7.8000001609325395E-2" header="0" footer="0"/>
  <pageSetup paperSize="9" orientation="landscape"/>
  <ignoredErrors>
    <ignoredError sqref="J7"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showZeros="0" workbookViewId="0">
      <selection activeCell="G9" sqref="G9:L9"/>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19" width="9.75" customWidth="1"/>
  </cols>
  <sheetData>
    <row r="1" spans="1:18" ht="14.25" customHeight="1">
      <c r="A1" s="2"/>
      <c r="Q1" s="136" t="s">
        <v>422</v>
      </c>
      <c r="R1" s="136"/>
    </row>
    <row r="2" spans="1:18" ht="35.450000000000003" customHeight="1">
      <c r="A2" s="132" t="s">
        <v>18</v>
      </c>
      <c r="B2" s="132"/>
      <c r="C2" s="132"/>
      <c r="D2" s="132"/>
      <c r="E2" s="132"/>
      <c r="F2" s="132"/>
      <c r="G2" s="132"/>
      <c r="H2" s="132"/>
      <c r="I2" s="132"/>
      <c r="J2" s="132"/>
      <c r="K2" s="132"/>
      <c r="L2" s="132"/>
      <c r="M2" s="132"/>
      <c r="N2" s="132"/>
      <c r="O2" s="132"/>
      <c r="P2" s="132"/>
      <c r="Q2" s="132"/>
      <c r="R2" s="132"/>
    </row>
    <row r="3" spans="1:18" ht="21.2" customHeight="1">
      <c r="A3" s="128" t="s">
        <v>31</v>
      </c>
      <c r="B3" s="128"/>
      <c r="C3" s="128"/>
      <c r="D3" s="128"/>
      <c r="E3" s="128"/>
      <c r="F3" s="128"/>
      <c r="G3" s="128"/>
      <c r="H3" s="128"/>
      <c r="I3" s="128"/>
      <c r="J3" s="128"/>
      <c r="K3" s="128"/>
      <c r="L3" s="128"/>
      <c r="M3" s="128"/>
      <c r="N3" s="128"/>
      <c r="O3" s="128"/>
      <c r="P3" s="128"/>
      <c r="Q3" s="129" t="s">
        <v>32</v>
      </c>
      <c r="R3" s="129"/>
    </row>
    <row r="4" spans="1:18" ht="21.2" customHeight="1">
      <c r="A4" s="130" t="s">
        <v>222</v>
      </c>
      <c r="B4" s="130"/>
      <c r="C4" s="130"/>
      <c r="D4" s="130" t="s">
        <v>223</v>
      </c>
      <c r="E4" s="130" t="s">
        <v>224</v>
      </c>
      <c r="F4" s="130" t="s">
        <v>416</v>
      </c>
      <c r="G4" s="130" t="s">
        <v>423</v>
      </c>
      <c r="H4" s="130" t="s">
        <v>424</v>
      </c>
      <c r="I4" s="130" t="s">
        <v>425</v>
      </c>
      <c r="J4" s="130" t="s">
        <v>426</v>
      </c>
      <c r="K4" s="130" t="s">
        <v>427</v>
      </c>
      <c r="L4" s="130" t="s">
        <v>428</v>
      </c>
      <c r="M4" s="130" t="s">
        <v>429</v>
      </c>
      <c r="N4" s="130" t="s">
        <v>418</v>
      </c>
      <c r="O4" s="130" t="s">
        <v>430</v>
      </c>
      <c r="P4" s="130" t="s">
        <v>431</v>
      </c>
      <c r="Q4" s="130" t="s">
        <v>419</v>
      </c>
      <c r="R4" s="130" t="s">
        <v>421</v>
      </c>
    </row>
    <row r="5" spans="1:18" ht="18.75" customHeight="1">
      <c r="A5" s="4" t="s">
        <v>240</v>
      </c>
      <c r="B5" s="4" t="s">
        <v>241</v>
      </c>
      <c r="C5" s="4" t="s">
        <v>242</v>
      </c>
      <c r="D5" s="130"/>
      <c r="E5" s="130"/>
      <c r="F5" s="130"/>
      <c r="G5" s="130"/>
      <c r="H5" s="130"/>
      <c r="I5" s="130"/>
      <c r="J5" s="130"/>
      <c r="K5" s="130"/>
      <c r="L5" s="130"/>
      <c r="M5" s="130"/>
      <c r="N5" s="130"/>
      <c r="O5" s="130"/>
      <c r="P5" s="130"/>
      <c r="Q5" s="130"/>
      <c r="R5" s="130"/>
    </row>
    <row r="6" spans="1:18" ht="19.899999999999999" customHeight="1">
      <c r="A6" s="7"/>
      <c r="B6" s="7"/>
      <c r="C6" s="7"/>
      <c r="D6" s="7"/>
      <c r="E6" s="7" t="s">
        <v>137</v>
      </c>
      <c r="F6" s="25">
        <f t="shared" ref="F6:K6" si="0">F7</f>
        <v>1590.8</v>
      </c>
      <c r="G6" s="25"/>
      <c r="H6" s="25">
        <f t="shared" si="0"/>
        <v>1586.8</v>
      </c>
      <c r="I6" s="25"/>
      <c r="J6" s="25"/>
      <c r="K6" s="25">
        <f t="shared" si="0"/>
        <v>4</v>
      </c>
      <c r="L6" s="25"/>
      <c r="M6" s="25"/>
      <c r="N6" s="25"/>
      <c r="O6" s="25"/>
      <c r="P6" s="25"/>
      <c r="Q6" s="25"/>
      <c r="R6" s="25"/>
    </row>
    <row r="7" spans="1:18" ht="19.899999999999999" customHeight="1">
      <c r="A7" s="7"/>
      <c r="B7" s="7"/>
      <c r="C7" s="7"/>
      <c r="D7" s="24" t="s">
        <v>155</v>
      </c>
      <c r="E7" s="24" t="s">
        <v>156</v>
      </c>
      <c r="F7" s="25">
        <f t="shared" ref="F7:K7" si="1">F8+F12+F14+F17+F19+F10</f>
        <v>1590.8</v>
      </c>
      <c r="G7" s="25">
        <f t="shared" si="1"/>
        <v>0</v>
      </c>
      <c r="H7" s="25">
        <f t="shared" si="1"/>
        <v>1586.8</v>
      </c>
      <c r="I7" s="25">
        <f t="shared" si="1"/>
        <v>0</v>
      </c>
      <c r="J7" s="25">
        <f t="shared" si="1"/>
        <v>0</v>
      </c>
      <c r="K7" s="25">
        <f t="shared" si="1"/>
        <v>4</v>
      </c>
      <c r="L7" s="25"/>
      <c r="M7" s="25"/>
      <c r="N7" s="25"/>
      <c r="O7" s="25"/>
      <c r="P7" s="25"/>
      <c r="Q7" s="25"/>
      <c r="R7" s="25"/>
    </row>
    <row r="8" spans="1:18" ht="19.899999999999999" customHeight="1">
      <c r="A8" s="7"/>
      <c r="B8" s="7"/>
      <c r="C8" s="7"/>
      <c r="D8" s="39" t="s">
        <v>157</v>
      </c>
      <c r="E8" s="39" t="s">
        <v>158</v>
      </c>
      <c r="F8" s="25">
        <f>F9</f>
        <v>1285.99</v>
      </c>
      <c r="G8" s="25"/>
      <c r="H8" s="25">
        <f>H9</f>
        <v>1284.33</v>
      </c>
      <c r="I8" s="25">
        <f>I9</f>
        <v>0</v>
      </c>
      <c r="J8" s="25">
        <f>J9</f>
        <v>0</v>
      </c>
      <c r="K8" s="25">
        <f>K9</f>
        <v>1.66</v>
      </c>
      <c r="L8" s="25"/>
      <c r="M8" s="25"/>
      <c r="N8" s="25"/>
      <c r="O8" s="25"/>
      <c r="P8" s="25"/>
      <c r="Q8" s="25"/>
      <c r="R8" s="25"/>
    </row>
    <row r="9" spans="1:18" ht="19.899999999999999" customHeight="1">
      <c r="A9" s="67" t="s">
        <v>243</v>
      </c>
      <c r="B9" s="67" t="s">
        <v>244</v>
      </c>
      <c r="C9" s="67" t="s">
        <v>245</v>
      </c>
      <c r="D9" s="62" t="s">
        <v>246</v>
      </c>
      <c r="E9" s="9" t="s">
        <v>247</v>
      </c>
      <c r="F9" s="28">
        <f>SUM(G9:R9)</f>
        <v>1285.99</v>
      </c>
      <c r="G9" s="64"/>
      <c r="H9" s="64">
        <v>1284.33</v>
      </c>
      <c r="I9" s="64"/>
      <c r="J9" s="64"/>
      <c r="K9" s="64">
        <v>1.66</v>
      </c>
      <c r="L9" s="64"/>
      <c r="M9" s="64"/>
      <c r="N9" s="64"/>
      <c r="O9" s="64"/>
      <c r="P9" s="64"/>
      <c r="Q9" s="64"/>
      <c r="R9" s="64"/>
    </row>
    <row r="10" spans="1:18" ht="22.9" customHeight="1">
      <c r="A10" s="7"/>
      <c r="B10" s="7"/>
      <c r="C10" s="7"/>
      <c r="D10" s="39" t="s">
        <v>159</v>
      </c>
      <c r="E10" s="39" t="s">
        <v>160</v>
      </c>
      <c r="F10" s="25">
        <f>F11</f>
        <v>5.26</v>
      </c>
      <c r="G10" s="25"/>
      <c r="H10" s="25">
        <f>H11</f>
        <v>5.26</v>
      </c>
      <c r="I10" s="25"/>
      <c r="J10" s="25"/>
      <c r="K10" s="25"/>
      <c r="L10" s="25"/>
      <c r="M10" s="25"/>
      <c r="N10" s="25"/>
      <c r="O10" s="25"/>
      <c r="P10" s="25"/>
      <c r="Q10" s="25"/>
      <c r="R10" s="25"/>
    </row>
    <row r="11" spans="1:18" ht="22.9" customHeight="1">
      <c r="A11" s="67" t="s">
        <v>248</v>
      </c>
      <c r="B11" s="67" t="s">
        <v>249</v>
      </c>
      <c r="C11" s="67" t="s">
        <v>263</v>
      </c>
      <c r="D11" s="62" t="s">
        <v>264</v>
      </c>
      <c r="E11" s="9" t="s">
        <v>265</v>
      </c>
      <c r="F11" s="28">
        <f t="shared" ref="F11:F15" si="2">SUM(G11:R11)</f>
        <v>5.26</v>
      </c>
      <c r="G11" s="64"/>
      <c r="H11" s="64">
        <v>5.26</v>
      </c>
      <c r="I11" s="64"/>
      <c r="J11" s="64"/>
      <c r="K11" s="64"/>
      <c r="L11" s="64"/>
      <c r="M11" s="64"/>
      <c r="N11" s="64"/>
      <c r="O11" s="64"/>
      <c r="P11" s="64"/>
      <c r="Q11" s="64"/>
      <c r="R11" s="64"/>
    </row>
    <row r="12" spans="1:18" ht="19.899999999999999" customHeight="1">
      <c r="A12" s="7"/>
      <c r="B12" s="7"/>
      <c r="C12" s="7"/>
      <c r="D12" s="39" t="s">
        <v>161</v>
      </c>
      <c r="E12" s="39" t="s">
        <v>162</v>
      </c>
      <c r="F12" s="25">
        <f t="shared" si="2"/>
        <v>35.450000000000003</v>
      </c>
      <c r="G12" s="25"/>
      <c r="H12" s="25">
        <f>H13</f>
        <v>35.450000000000003</v>
      </c>
      <c r="I12" s="25"/>
      <c r="J12" s="25"/>
      <c r="K12" s="25"/>
      <c r="L12" s="25"/>
      <c r="M12" s="25"/>
      <c r="N12" s="25"/>
      <c r="O12" s="25"/>
      <c r="P12" s="25"/>
      <c r="Q12" s="25"/>
      <c r="R12" s="25"/>
    </row>
    <row r="13" spans="1:18" ht="19.899999999999999" customHeight="1">
      <c r="A13" s="67" t="s">
        <v>243</v>
      </c>
      <c r="B13" s="67" t="s">
        <v>244</v>
      </c>
      <c r="C13" s="67" t="s">
        <v>255</v>
      </c>
      <c r="D13" s="62" t="s">
        <v>266</v>
      </c>
      <c r="E13" s="9" t="s">
        <v>267</v>
      </c>
      <c r="F13" s="28">
        <f t="shared" si="2"/>
        <v>35.450000000000003</v>
      </c>
      <c r="G13" s="64"/>
      <c r="H13" s="64">
        <v>35.450000000000003</v>
      </c>
      <c r="I13" s="64"/>
      <c r="J13" s="64"/>
      <c r="K13" s="64"/>
      <c r="L13" s="64"/>
      <c r="M13" s="64"/>
      <c r="N13" s="64"/>
      <c r="O13" s="64"/>
      <c r="P13" s="64"/>
      <c r="Q13" s="64"/>
      <c r="R13" s="64"/>
    </row>
    <row r="14" spans="1:18" ht="19.899999999999999" customHeight="1">
      <c r="A14" s="7"/>
      <c r="B14" s="7"/>
      <c r="C14" s="7"/>
      <c r="D14" s="39" t="s">
        <v>163</v>
      </c>
      <c r="E14" s="39" t="s">
        <v>164</v>
      </c>
      <c r="F14" s="25">
        <f>F15+F16</f>
        <v>130.5</v>
      </c>
      <c r="G14" s="25">
        <f t="shared" ref="G14:L14" si="3">G15+G16</f>
        <v>0</v>
      </c>
      <c r="H14" s="25">
        <f t="shared" si="3"/>
        <v>128.99</v>
      </c>
      <c r="I14" s="25">
        <f t="shared" si="3"/>
        <v>0</v>
      </c>
      <c r="J14" s="25">
        <f t="shared" si="3"/>
        <v>0</v>
      </c>
      <c r="K14" s="25">
        <f t="shared" si="3"/>
        <v>1.51</v>
      </c>
      <c r="L14" s="25">
        <f t="shared" si="3"/>
        <v>0</v>
      </c>
      <c r="M14" s="25"/>
      <c r="N14" s="25"/>
      <c r="O14" s="25"/>
      <c r="P14" s="25"/>
      <c r="Q14" s="25"/>
      <c r="R14" s="25"/>
    </row>
    <row r="15" spans="1:18" ht="19.899999999999999" customHeight="1">
      <c r="A15" s="67" t="s">
        <v>243</v>
      </c>
      <c r="B15" s="67" t="s">
        <v>244</v>
      </c>
      <c r="C15" s="67" t="s">
        <v>255</v>
      </c>
      <c r="D15" s="62" t="s">
        <v>268</v>
      </c>
      <c r="E15" s="9" t="s">
        <v>267</v>
      </c>
      <c r="F15" s="28">
        <f t="shared" si="2"/>
        <v>128.99</v>
      </c>
      <c r="G15" s="64"/>
      <c r="H15" s="64">
        <v>128.99</v>
      </c>
      <c r="I15" s="64"/>
      <c r="J15" s="64"/>
      <c r="K15" s="64"/>
      <c r="L15" s="64"/>
      <c r="M15" s="64"/>
      <c r="N15" s="64"/>
      <c r="O15" s="64"/>
      <c r="P15" s="64"/>
      <c r="Q15" s="64"/>
      <c r="R15" s="64"/>
    </row>
    <row r="16" spans="1:18" ht="19.899999999999999" customHeight="1">
      <c r="A16" s="67" t="s">
        <v>243</v>
      </c>
      <c r="B16" s="67" t="s">
        <v>252</v>
      </c>
      <c r="C16" s="67" t="s">
        <v>252</v>
      </c>
      <c r="D16" s="62" t="s">
        <v>268</v>
      </c>
      <c r="E16" s="9" t="s">
        <v>253</v>
      </c>
      <c r="F16" s="28">
        <f t="shared" ref="F16:F20" si="4">SUM(G16:R16)</f>
        <v>1.51</v>
      </c>
      <c r="G16" s="64"/>
      <c r="H16" s="64"/>
      <c r="I16" s="64"/>
      <c r="J16" s="64"/>
      <c r="K16" s="64">
        <v>1.51</v>
      </c>
      <c r="L16" s="64"/>
      <c r="M16" s="64"/>
      <c r="N16" s="64"/>
      <c r="O16" s="64"/>
      <c r="P16" s="64"/>
      <c r="Q16" s="64"/>
      <c r="R16" s="64"/>
    </row>
    <row r="17" spans="1:18" ht="19.899999999999999" customHeight="1">
      <c r="A17" s="7"/>
      <c r="B17" s="7"/>
      <c r="C17" s="7"/>
      <c r="D17" s="39" t="s">
        <v>165</v>
      </c>
      <c r="E17" s="39" t="s">
        <v>166</v>
      </c>
      <c r="F17" s="25">
        <f t="shared" ref="F17:K17" si="5">F18</f>
        <v>128.33000000000001</v>
      </c>
      <c r="G17" s="25">
        <f t="shared" si="5"/>
        <v>0</v>
      </c>
      <c r="H17" s="25">
        <f t="shared" si="5"/>
        <v>127.5</v>
      </c>
      <c r="I17" s="25">
        <f t="shared" si="5"/>
        <v>0</v>
      </c>
      <c r="J17" s="25">
        <f t="shared" si="5"/>
        <v>0</v>
      </c>
      <c r="K17" s="25">
        <f t="shared" si="5"/>
        <v>0.83</v>
      </c>
      <c r="L17" s="25"/>
      <c r="M17" s="25"/>
      <c r="N17" s="25"/>
      <c r="O17" s="25"/>
      <c r="P17" s="25"/>
      <c r="Q17" s="25"/>
      <c r="R17" s="25"/>
    </row>
    <row r="18" spans="1:18" ht="19.899999999999999" customHeight="1">
      <c r="A18" s="67" t="s">
        <v>243</v>
      </c>
      <c r="B18" s="67" t="s">
        <v>244</v>
      </c>
      <c r="C18" s="67" t="s">
        <v>255</v>
      </c>
      <c r="D18" s="62" t="s">
        <v>269</v>
      </c>
      <c r="E18" s="9" t="s">
        <v>267</v>
      </c>
      <c r="F18" s="28">
        <f t="shared" si="4"/>
        <v>128.33000000000001</v>
      </c>
      <c r="G18" s="64"/>
      <c r="H18" s="64">
        <v>127.5</v>
      </c>
      <c r="I18" s="64"/>
      <c r="J18" s="64"/>
      <c r="K18" s="64">
        <v>0.83</v>
      </c>
      <c r="L18" s="64"/>
      <c r="M18" s="64"/>
      <c r="N18" s="64"/>
      <c r="O18" s="64"/>
      <c r="P18" s="64"/>
      <c r="Q18" s="64"/>
      <c r="R18" s="64"/>
    </row>
    <row r="19" spans="1:18" ht="19.899999999999999" customHeight="1">
      <c r="A19" s="7"/>
      <c r="B19" s="7"/>
      <c r="C19" s="7"/>
      <c r="D19" s="39" t="s">
        <v>167</v>
      </c>
      <c r="E19" s="39" t="s">
        <v>168</v>
      </c>
      <c r="F19" s="25">
        <f t="shared" ref="F19:K19" si="6">F20</f>
        <v>5.27</v>
      </c>
      <c r="G19" s="25">
        <f t="shared" si="6"/>
        <v>0</v>
      </c>
      <c r="H19" s="25">
        <f t="shared" si="6"/>
        <v>5.27</v>
      </c>
      <c r="I19" s="25">
        <f t="shared" si="6"/>
        <v>0</v>
      </c>
      <c r="J19" s="25">
        <f t="shared" si="6"/>
        <v>0</v>
      </c>
      <c r="K19" s="25">
        <f t="shared" si="6"/>
        <v>0</v>
      </c>
      <c r="L19" s="25"/>
      <c r="M19" s="25"/>
      <c r="N19" s="25"/>
      <c r="O19" s="25"/>
      <c r="P19" s="25"/>
      <c r="Q19" s="25"/>
      <c r="R19" s="25"/>
    </row>
    <row r="20" spans="1:18" ht="19.899999999999999" customHeight="1">
      <c r="A20" s="67" t="s">
        <v>243</v>
      </c>
      <c r="B20" s="67" t="s">
        <v>244</v>
      </c>
      <c r="C20" s="67" t="s">
        <v>255</v>
      </c>
      <c r="D20" s="62" t="s">
        <v>269</v>
      </c>
      <c r="E20" s="9" t="s">
        <v>267</v>
      </c>
      <c r="F20" s="28">
        <f t="shared" si="4"/>
        <v>5.27</v>
      </c>
      <c r="G20" s="64"/>
      <c r="H20" s="64">
        <v>5.27</v>
      </c>
      <c r="I20" s="64"/>
      <c r="J20" s="64"/>
      <c r="K20" s="64"/>
      <c r="L20" s="64"/>
      <c r="M20" s="64"/>
      <c r="N20" s="64"/>
      <c r="O20" s="64"/>
      <c r="P20" s="64"/>
      <c r="Q20" s="64"/>
      <c r="R20" s="64"/>
    </row>
  </sheetData>
  <mergeCells count="20">
    <mergeCell ref="O4:O5"/>
    <mergeCell ref="P4:P5"/>
    <mergeCell ref="Q4:Q5"/>
    <mergeCell ref="R4:R5"/>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s>
  <phoneticPr fontId="25" type="noConversion"/>
  <printOptions horizontalCentered="1"/>
  <pageMargins left="7.8000001609325395E-2" right="7.8000001609325395E-2" top="7.8000001609325395E-2" bottom="7.8000001609325395E-2" header="0" footer="0"/>
  <pageSetup paperSize="9" orientation="landscape"/>
  <ignoredErrors>
    <ignoredError sqref="F9:F10 F7 H7:K7"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showZeros="0" zoomScale="130" zoomScaleNormal="130" workbookViewId="0">
      <selection activeCell="H9" sqref="H9:Q9"/>
    </sheetView>
  </sheetViews>
  <sheetFormatPr defaultColWidth="10" defaultRowHeight="13.5"/>
  <cols>
    <col min="1" max="1" width="3.625" customWidth="1"/>
    <col min="2" max="2" width="4.625" customWidth="1"/>
    <col min="3" max="3" width="5.25" customWidth="1"/>
    <col min="4" max="4" width="7" customWidth="1"/>
    <col min="5" max="5" width="12.25" customWidth="1"/>
    <col min="6" max="6" width="9.625" customWidth="1"/>
    <col min="7" max="7" width="8.375" customWidth="1"/>
    <col min="8" max="17" width="7.125" customWidth="1"/>
    <col min="18" max="18" width="8.5" customWidth="1"/>
    <col min="19" max="20" width="7.125" customWidth="1"/>
    <col min="21" max="21" width="9.75" customWidth="1"/>
  </cols>
  <sheetData>
    <row r="1" spans="1:23" ht="14.25" customHeight="1">
      <c r="A1" s="2"/>
      <c r="S1" s="136" t="s">
        <v>432</v>
      </c>
      <c r="T1" s="136"/>
    </row>
    <row r="2" spans="1:23" ht="31.7" customHeight="1">
      <c r="A2" s="132" t="s">
        <v>19</v>
      </c>
      <c r="B2" s="132"/>
      <c r="C2" s="132"/>
      <c r="D2" s="132"/>
      <c r="E2" s="132"/>
      <c r="F2" s="132"/>
      <c r="G2" s="132"/>
      <c r="H2" s="132"/>
      <c r="I2" s="132"/>
      <c r="J2" s="132"/>
      <c r="K2" s="132"/>
      <c r="L2" s="132"/>
      <c r="M2" s="132"/>
      <c r="N2" s="132"/>
      <c r="O2" s="132"/>
      <c r="P2" s="132"/>
      <c r="Q2" s="132"/>
      <c r="R2" s="132"/>
      <c r="S2" s="132"/>
      <c r="T2" s="132"/>
    </row>
    <row r="3" spans="1:23" ht="21.2" customHeight="1">
      <c r="A3" s="128" t="s">
        <v>31</v>
      </c>
      <c r="B3" s="128"/>
      <c r="C3" s="128"/>
      <c r="D3" s="128"/>
      <c r="E3" s="128"/>
      <c r="F3" s="128"/>
      <c r="G3" s="128"/>
      <c r="H3" s="128"/>
      <c r="I3" s="128"/>
      <c r="J3" s="128"/>
      <c r="K3" s="128"/>
      <c r="L3" s="128"/>
      <c r="M3" s="128"/>
      <c r="N3" s="128"/>
      <c r="O3" s="128"/>
      <c r="P3" s="128"/>
      <c r="Q3" s="128"/>
      <c r="R3" s="128"/>
      <c r="S3" s="129" t="s">
        <v>32</v>
      </c>
      <c r="T3" s="129"/>
    </row>
    <row r="4" spans="1:23" ht="24.95" customHeight="1">
      <c r="A4" s="130" t="s">
        <v>222</v>
      </c>
      <c r="B4" s="130"/>
      <c r="C4" s="130"/>
      <c r="D4" s="130" t="s">
        <v>223</v>
      </c>
      <c r="E4" s="130" t="s">
        <v>224</v>
      </c>
      <c r="F4" s="130" t="s">
        <v>416</v>
      </c>
      <c r="G4" s="130" t="s">
        <v>227</v>
      </c>
      <c r="H4" s="130"/>
      <c r="I4" s="130"/>
      <c r="J4" s="130"/>
      <c r="K4" s="130"/>
      <c r="L4" s="130"/>
      <c r="M4" s="130"/>
      <c r="N4" s="130"/>
      <c r="O4" s="130"/>
      <c r="P4" s="130"/>
      <c r="Q4" s="130"/>
      <c r="R4" s="130" t="s">
        <v>230</v>
      </c>
      <c r="S4" s="130"/>
      <c r="T4" s="130"/>
    </row>
    <row r="5" spans="1:23" ht="31.7" customHeight="1">
      <c r="A5" s="4" t="s">
        <v>240</v>
      </c>
      <c r="B5" s="4" t="s">
        <v>241</v>
      </c>
      <c r="C5" s="4" t="s">
        <v>242</v>
      </c>
      <c r="D5" s="130"/>
      <c r="E5" s="130"/>
      <c r="F5" s="130"/>
      <c r="G5" s="4" t="s">
        <v>137</v>
      </c>
      <c r="H5" s="4" t="s">
        <v>433</v>
      </c>
      <c r="I5" s="4" t="s">
        <v>434</v>
      </c>
      <c r="J5" s="4" t="s">
        <v>435</v>
      </c>
      <c r="K5" s="4" t="s">
        <v>436</v>
      </c>
      <c r="L5" s="4" t="s">
        <v>437</v>
      </c>
      <c r="M5" s="4" t="s">
        <v>438</v>
      </c>
      <c r="N5" s="4" t="s">
        <v>439</v>
      </c>
      <c r="O5" s="4" t="s">
        <v>440</v>
      </c>
      <c r="P5" s="4" t="s">
        <v>441</v>
      </c>
      <c r="Q5" s="4" t="s">
        <v>442</v>
      </c>
      <c r="R5" s="4" t="s">
        <v>137</v>
      </c>
      <c r="S5" s="4" t="s">
        <v>352</v>
      </c>
      <c r="T5" s="4" t="s">
        <v>399</v>
      </c>
    </row>
    <row r="6" spans="1:23" ht="19.899999999999999" customHeight="1">
      <c r="A6" s="7"/>
      <c r="B6" s="7"/>
      <c r="C6" s="7"/>
      <c r="D6" s="7"/>
      <c r="E6" s="7" t="s">
        <v>137</v>
      </c>
      <c r="F6" s="12">
        <f>F7</f>
        <v>1447.24</v>
      </c>
      <c r="G6" s="12">
        <f>G7</f>
        <v>1148.24</v>
      </c>
      <c r="H6" s="12">
        <f t="shared" ref="H6:T6" si="0">H7</f>
        <v>596.64</v>
      </c>
      <c r="I6" s="12">
        <f t="shared" si="0"/>
        <v>12</v>
      </c>
      <c r="J6" s="12">
        <f t="shared" si="0"/>
        <v>26</v>
      </c>
      <c r="K6" s="12">
        <f t="shared" si="0"/>
        <v>0</v>
      </c>
      <c r="L6" s="12">
        <f t="shared" si="0"/>
        <v>33.14</v>
      </c>
      <c r="M6" s="12">
        <f t="shared" si="0"/>
        <v>1.5</v>
      </c>
      <c r="N6" s="12">
        <f t="shared" si="0"/>
        <v>0</v>
      </c>
      <c r="O6" s="12">
        <f t="shared" si="0"/>
        <v>45</v>
      </c>
      <c r="P6" s="12">
        <f t="shared" si="0"/>
        <v>38.5</v>
      </c>
      <c r="Q6" s="12">
        <f t="shared" si="0"/>
        <v>395.46</v>
      </c>
      <c r="R6" s="12">
        <f t="shared" si="0"/>
        <v>299</v>
      </c>
      <c r="S6" s="12">
        <f t="shared" si="0"/>
        <v>299</v>
      </c>
      <c r="T6" s="12">
        <f t="shared" si="0"/>
        <v>0</v>
      </c>
    </row>
    <row r="7" spans="1:23" ht="19.899999999999999" customHeight="1">
      <c r="A7" s="7"/>
      <c r="B7" s="7"/>
      <c r="C7" s="7"/>
      <c r="D7" s="24" t="s">
        <v>155</v>
      </c>
      <c r="E7" s="24" t="s">
        <v>156</v>
      </c>
      <c r="F7" s="12">
        <f>SUM(H7:R7)</f>
        <v>1447.24</v>
      </c>
      <c r="G7" s="12">
        <f>G8+G10+G12+G14+G16+G18</f>
        <v>1148.24</v>
      </c>
      <c r="H7" s="12">
        <f t="shared" ref="H7:T7" si="1">H8+H10+H12+H14+H16+H18</f>
        <v>596.64</v>
      </c>
      <c r="I7" s="12">
        <f t="shared" si="1"/>
        <v>12</v>
      </c>
      <c r="J7" s="12">
        <f t="shared" si="1"/>
        <v>26</v>
      </c>
      <c r="K7" s="12">
        <f t="shared" si="1"/>
        <v>0</v>
      </c>
      <c r="L7" s="12">
        <f t="shared" si="1"/>
        <v>33.14</v>
      </c>
      <c r="M7" s="12">
        <f t="shared" si="1"/>
        <v>1.5</v>
      </c>
      <c r="N7" s="12">
        <f t="shared" si="1"/>
        <v>0</v>
      </c>
      <c r="O7" s="12">
        <f t="shared" si="1"/>
        <v>45</v>
      </c>
      <c r="P7" s="12">
        <f t="shared" si="1"/>
        <v>38.5</v>
      </c>
      <c r="Q7" s="12">
        <f t="shared" si="1"/>
        <v>395.46</v>
      </c>
      <c r="R7" s="12">
        <f t="shared" si="1"/>
        <v>299</v>
      </c>
      <c r="S7" s="12">
        <f t="shared" si="1"/>
        <v>299</v>
      </c>
      <c r="T7" s="12">
        <f t="shared" si="1"/>
        <v>0</v>
      </c>
      <c r="W7" t="s">
        <v>220</v>
      </c>
    </row>
    <row r="8" spans="1:23" ht="19.899999999999999" customHeight="1">
      <c r="A8" s="7"/>
      <c r="B8" s="7"/>
      <c r="C8" s="7"/>
      <c r="D8" s="39" t="s">
        <v>157</v>
      </c>
      <c r="E8" s="39" t="s">
        <v>158</v>
      </c>
      <c r="F8" s="12">
        <f>SUM(G8,R8)</f>
        <v>1149.24</v>
      </c>
      <c r="G8" s="12">
        <f>SUM(H8:Q8)</f>
        <v>1148.24</v>
      </c>
      <c r="H8" s="12">
        <f>H9</f>
        <v>596.64</v>
      </c>
      <c r="I8" s="12">
        <f t="shared" ref="I8:T8" si="2">I9</f>
        <v>12</v>
      </c>
      <c r="J8" s="12">
        <f t="shared" si="2"/>
        <v>26</v>
      </c>
      <c r="K8" s="12">
        <f t="shared" si="2"/>
        <v>0</v>
      </c>
      <c r="L8" s="12">
        <f t="shared" si="2"/>
        <v>33.14</v>
      </c>
      <c r="M8" s="12">
        <f t="shared" si="2"/>
        <v>1.5</v>
      </c>
      <c r="N8" s="12">
        <f t="shared" si="2"/>
        <v>0</v>
      </c>
      <c r="O8" s="12">
        <f t="shared" si="2"/>
        <v>45</v>
      </c>
      <c r="P8" s="12">
        <f t="shared" si="2"/>
        <v>38.5</v>
      </c>
      <c r="Q8" s="12">
        <f t="shared" si="2"/>
        <v>395.46</v>
      </c>
      <c r="R8" s="12">
        <f t="shared" si="2"/>
        <v>1</v>
      </c>
      <c r="S8" s="12">
        <f t="shared" si="2"/>
        <v>1</v>
      </c>
      <c r="T8" s="12">
        <f t="shared" si="2"/>
        <v>0</v>
      </c>
    </row>
    <row r="9" spans="1:23" ht="19.899999999999999" customHeight="1">
      <c r="A9" s="67" t="s">
        <v>248</v>
      </c>
      <c r="B9" s="67" t="s">
        <v>249</v>
      </c>
      <c r="C9" s="67" t="s">
        <v>245</v>
      </c>
      <c r="D9" s="62" t="s">
        <v>246</v>
      </c>
      <c r="E9" s="9" t="s">
        <v>250</v>
      </c>
      <c r="F9" s="64">
        <f t="shared" ref="F9:F19" si="3">SUM(G9,R9)</f>
        <v>1149.24</v>
      </c>
      <c r="G9" s="64">
        <f>SUM(H9:Q9)</f>
        <v>1148.24</v>
      </c>
      <c r="H9" s="64">
        <v>596.64</v>
      </c>
      <c r="I9" s="64">
        <v>12</v>
      </c>
      <c r="J9" s="64">
        <v>26</v>
      </c>
      <c r="K9" s="64"/>
      <c r="L9" s="64">
        <v>33.14</v>
      </c>
      <c r="M9" s="64">
        <v>1.5</v>
      </c>
      <c r="N9" s="64"/>
      <c r="O9" s="64">
        <v>45</v>
      </c>
      <c r="P9" s="64">
        <v>38.5</v>
      </c>
      <c r="Q9" s="64">
        <v>395.46</v>
      </c>
      <c r="R9" s="12">
        <f>S9+T9</f>
        <v>1</v>
      </c>
      <c r="S9" s="64">
        <v>1</v>
      </c>
      <c r="T9" s="64"/>
    </row>
    <row r="10" spans="1:23" ht="19.899999999999999" customHeight="1">
      <c r="A10" s="7"/>
      <c r="B10" s="7"/>
      <c r="C10" s="7"/>
      <c r="D10" s="39" t="s">
        <v>159</v>
      </c>
      <c r="E10" s="39" t="s">
        <v>160</v>
      </c>
      <c r="F10" s="12">
        <f t="shared" si="3"/>
        <v>18.43</v>
      </c>
      <c r="G10" s="12"/>
      <c r="H10" s="12"/>
      <c r="I10" s="12"/>
      <c r="J10" s="12"/>
      <c r="K10" s="12"/>
      <c r="L10" s="12"/>
      <c r="M10" s="12"/>
      <c r="N10" s="12"/>
      <c r="O10" s="12"/>
      <c r="P10" s="12"/>
      <c r="Q10" s="12"/>
      <c r="R10" s="12">
        <f>S10</f>
        <v>18.43</v>
      </c>
      <c r="S10" s="12">
        <f>S11</f>
        <v>18.43</v>
      </c>
      <c r="T10" s="12"/>
    </row>
    <row r="11" spans="1:23" ht="19.899999999999999" customHeight="1">
      <c r="A11" s="67" t="s">
        <v>248</v>
      </c>
      <c r="B11" s="67" t="s">
        <v>249</v>
      </c>
      <c r="C11" s="67" t="s">
        <v>263</v>
      </c>
      <c r="D11" s="62" t="s">
        <v>264</v>
      </c>
      <c r="E11" s="9" t="s">
        <v>265</v>
      </c>
      <c r="F11" s="64">
        <f t="shared" si="3"/>
        <v>18.43</v>
      </c>
      <c r="G11" s="64"/>
      <c r="H11" s="64"/>
      <c r="I11" s="64"/>
      <c r="J11" s="64"/>
      <c r="K11" s="64"/>
      <c r="L11" s="64"/>
      <c r="M11" s="64"/>
      <c r="N11" s="64"/>
      <c r="O11" s="64"/>
      <c r="P11" s="64"/>
      <c r="Q11" s="64"/>
      <c r="R11" s="64">
        <f t="shared" ref="R11:R19" si="4">S11</f>
        <v>18.43</v>
      </c>
      <c r="S11" s="64">
        <v>18.43</v>
      </c>
      <c r="T11" s="64"/>
    </row>
    <row r="12" spans="1:23" ht="19.899999999999999" customHeight="1">
      <c r="A12" s="7"/>
      <c r="B12" s="7"/>
      <c r="C12" s="7"/>
      <c r="D12" s="39" t="s">
        <v>161</v>
      </c>
      <c r="E12" s="39" t="s">
        <v>162</v>
      </c>
      <c r="F12" s="12">
        <f t="shared" si="3"/>
        <v>56.86</v>
      </c>
      <c r="G12" s="12"/>
      <c r="H12" s="12"/>
      <c r="I12" s="12"/>
      <c r="J12" s="12"/>
      <c r="K12" s="12"/>
      <c r="L12" s="12"/>
      <c r="M12" s="12"/>
      <c r="N12" s="12"/>
      <c r="O12" s="12"/>
      <c r="P12" s="12"/>
      <c r="Q12" s="12"/>
      <c r="R12" s="12">
        <f t="shared" si="4"/>
        <v>56.86</v>
      </c>
      <c r="S12" s="12">
        <f>S13</f>
        <v>56.86</v>
      </c>
      <c r="T12" s="12"/>
    </row>
    <row r="13" spans="1:23" ht="19.899999999999999" customHeight="1">
      <c r="A13" s="67" t="s">
        <v>248</v>
      </c>
      <c r="B13" s="67" t="s">
        <v>249</v>
      </c>
      <c r="C13" s="67" t="s">
        <v>263</v>
      </c>
      <c r="D13" s="62" t="s">
        <v>266</v>
      </c>
      <c r="E13" s="9" t="s">
        <v>265</v>
      </c>
      <c r="F13" s="64">
        <f t="shared" si="3"/>
        <v>56.86</v>
      </c>
      <c r="G13" s="64"/>
      <c r="H13" s="64"/>
      <c r="I13" s="64"/>
      <c r="J13" s="64"/>
      <c r="K13" s="64"/>
      <c r="L13" s="64"/>
      <c r="M13" s="64"/>
      <c r="N13" s="64"/>
      <c r="O13" s="64"/>
      <c r="P13" s="64"/>
      <c r="Q13" s="64"/>
      <c r="R13" s="64">
        <f t="shared" si="4"/>
        <v>56.86</v>
      </c>
      <c r="S13" s="64">
        <v>56.86</v>
      </c>
      <c r="T13" s="64"/>
    </row>
    <row r="14" spans="1:23" ht="19.899999999999999" customHeight="1">
      <c r="A14" s="7"/>
      <c r="B14" s="7"/>
      <c r="C14" s="7"/>
      <c r="D14" s="39" t="s">
        <v>163</v>
      </c>
      <c r="E14" s="39" t="s">
        <v>164</v>
      </c>
      <c r="F14" s="12">
        <f t="shared" si="3"/>
        <v>91.77</v>
      </c>
      <c r="G14" s="12"/>
      <c r="H14" s="12"/>
      <c r="I14" s="12"/>
      <c r="J14" s="12"/>
      <c r="K14" s="12"/>
      <c r="L14" s="12"/>
      <c r="M14" s="12"/>
      <c r="N14" s="12"/>
      <c r="O14" s="12"/>
      <c r="P14" s="12"/>
      <c r="Q14" s="12"/>
      <c r="R14" s="12">
        <f t="shared" si="4"/>
        <v>91.77</v>
      </c>
      <c r="S14" s="12">
        <f>S15</f>
        <v>91.77</v>
      </c>
      <c r="T14" s="12"/>
    </row>
    <row r="15" spans="1:23" ht="19.899999999999999" customHeight="1">
      <c r="A15" s="67" t="s">
        <v>248</v>
      </c>
      <c r="B15" s="67" t="s">
        <v>249</v>
      </c>
      <c r="C15" s="67" t="s">
        <v>263</v>
      </c>
      <c r="D15" s="62" t="s">
        <v>268</v>
      </c>
      <c r="E15" s="9" t="s">
        <v>265</v>
      </c>
      <c r="F15" s="64">
        <f t="shared" si="3"/>
        <v>91.77</v>
      </c>
      <c r="G15" s="64"/>
      <c r="H15" s="64"/>
      <c r="I15" s="64"/>
      <c r="J15" s="64"/>
      <c r="K15" s="64"/>
      <c r="L15" s="64"/>
      <c r="M15" s="64"/>
      <c r="N15" s="64"/>
      <c r="O15" s="64"/>
      <c r="P15" s="64"/>
      <c r="Q15" s="64"/>
      <c r="R15" s="64">
        <f t="shared" si="4"/>
        <v>91.77</v>
      </c>
      <c r="S15" s="64">
        <v>91.77</v>
      </c>
      <c r="T15" s="64"/>
    </row>
    <row r="16" spans="1:23" ht="19.899999999999999" customHeight="1">
      <c r="A16" s="7"/>
      <c r="B16" s="7"/>
      <c r="C16" s="7"/>
      <c r="D16" s="39" t="s">
        <v>165</v>
      </c>
      <c r="E16" s="39" t="s">
        <v>166</v>
      </c>
      <c r="F16" s="12">
        <f t="shared" si="3"/>
        <v>76.81</v>
      </c>
      <c r="G16" s="12"/>
      <c r="H16" s="12"/>
      <c r="I16" s="12"/>
      <c r="J16" s="12"/>
      <c r="K16" s="12"/>
      <c r="L16" s="12"/>
      <c r="M16" s="12"/>
      <c r="N16" s="12"/>
      <c r="O16" s="12"/>
      <c r="P16" s="12"/>
      <c r="Q16" s="12"/>
      <c r="R16" s="12">
        <f t="shared" si="4"/>
        <v>76.81</v>
      </c>
      <c r="S16" s="12">
        <f>S17</f>
        <v>76.81</v>
      </c>
      <c r="T16" s="12"/>
    </row>
    <row r="17" spans="1:20" ht="19.899999999999999" customHeight="1">
      <c r="A17" s="67" t="s">
        <v>248</v>
      </c>
      <c r="B17" s="67" t="s">
        <v>249</v>
      </c>
      <c r="C17" s="67" t="s">
        <v>263</v>
      </c>
      <c r="D17" s="62" t="s">
        <v>269</v>
      </c>
      <c r="E17" s="9" t="s">
        <v>265</v>
      </c>
      <c r="F17" s="64">
        <f t="shared" si="3"/>
        <v>76.81</v>
      </c>
      <c r="G17" s="64"/>
      <c r="H17" s="64"/>
      <c r="I17" s="64"/>
      <c r="J17" s="64"/>
      <c r="K17" s="64"/>
      <c r="L17" s="64"/>
      <c r="M17" s="64"/>
      <c r="N17" s="64"/>
      <c r="O17" s="64"/>
      <c r="P17" s="64"/>
      <c r="Q17" s="64"/>
      <c r="R17" s="64">
        <f t="shared" si="4"/>
        <v>76.81</v>
      </c>
      <c r="S17" s="64">
        <v>76.81</v>
      </c>
      <c r="T17" s="64"/>
    </row>
    <row r="18" spans="1:20" ht="19.899999999999999" customHeight="1">
      <c r="A18" s="7"/>
      <c r="B18" s="7"/>
      <c r="C18" s="7"/>
      <c r="D18" s="39" t="s">
        <v>167</v>
      </c>
      <c r="E18" s="39" t="s">
        <v>168</v>
      </c>
      <c r="F18" s="12">
        <f t="shared" si="3"/>
        <v>54.13</v>
      </c>
      <c r="G18" s="12"/>
      <c r="H18" s="12"/>
      <c r="I18" s="12"/>
      <c r="J18" s="12"/>
      <c r="K18" s="12"/>
      <c r="L18" s="12"/>
      <c r="M18" s="12"/>
      <c r="N18" s="12"/>
      <c r="O18" s="12"/>
      <c r="P18" s="12"/>
      <c r="Q18" s="12"/>
      <c r="R18" s="12">
        <f t="shared" si="4"/>
        <v>54.13</v>
      </c>
      <c r="S18" s="12">
        <f>S19</f>
        <v>54.13</v>
      </c>
      <c r="T18" s="12"/>
    </row>
    <row r="19" spans="1:20" ht="19.899999999999999" customHeight="1">
      <c r="A19" s="67" t="s">
        <v>248</v>
      </c>
      <c r="B19" s="67" t="s">
        <v>249</v>
      </c>
      <c r="C19" s="67" t="s">
        <v>263</v>
      </c>
      <c r="D19" s="62" t="s">
        <v>270</v>
      </c>
      <c r="E19" s="9" t="s">
        <v>265</v>
      </c>
      <c r="F19" s="64">
        <f t="shared" si="3"/>
        <v>54.13</v>
      </c>
      <c r="G19" s="64"/>
      <c r="H19" s="64"/>
      <c r="I19" s="64"/>
      <c r="J19" s="64"/>
      <c r="K19" s="64"/>
      <c r="L19" s="64"/>
      <c r="M19" s="64"/>
      <c r="N19" s="64"/>
      <c r="O19" s="64"/>
      <c r="P19" s="64"/>
      <c r="Q19" s="64"/>
      <c r="R19" s="64">
        <f t="shared" si="4"/>
        <v>54.13</v>
      </c>
      <c r="S19" s="64">
        <v>54.13</v>
      </c>
      <c r="T19" s="64"/>
    </row>
  </sheetData>
  <mergeCells count="10">
    <mergeCell ref="S1:T1"/>
    <mergeCell ref="A2:T2"/>
    <mergeCell ref="A3:R3"/>
    <mergeCell ref="S3:T3"/>
    <mergeCell ref="A4:C4"/>
    <mergeCell ref="G4:Q4"/>
    <mergeCell ref="R4:T4"/>
    <mergeCell ref="D4:D5"/>
    <mergeCell ref="E4:E5"/>
    <mergeCell ref="F4:F5"/>
  </mergeCells>
  <phoneticPr fontId="25" type="noConversion"/>
  <printOptions horizontalCentered="1"/>
  <pageMargins left="7.8472222222222193E-2" right="7.8472222222222193E-2" top="0.27500000000000002" bottom="0.27500000000000002" header="0" footer="0"/>
  <pageSetup paperSize="9" scale="95"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9"/>
  <sheetViews>
    <sheetView showZeros="0" workbookViewId="0">
      <selection activeCell="R4" sqref="R4:R5"/>
    </sheetView>
  </sheetViews>
  <sheetFormatPr defaultColWidth="10" defaultRowHeight="13.5"/>
  <cols>
    <col min="1" max="3" width="3.625" customWidth="1"/>
    <col min="4" max="4" width="10.125" customWidth="1"/>
    <col min="5" max="5" width="14.5" customWidth="1"/>
    <col min="6" max="6" width="7.875" customWidth="1"/>
    <col min="7" max="8" width="7.125" customWidth="1"/>
    <col min="9" max="10" width="4.75" customWidth="1"/>
    <col min="11" max="16" width="7.125" customWidth="1"/>
    <col min="17" max="17" width="4.75" customWidth="1"/>
    <col min="18" max="22" width="7.125" customWidth="1"/>
    <col min="23" max="24" width="4.75" customWidth="1"/>
    <col min="25" max="31" width="7.125" customWidth="1"/>
    <col min="32" max="32" width="4.75" customWidth="1"/>
    <col min="33" max="33" width="7.125" customWidth="1"/>
    <col min="34" max="34" width="9.75" customWidth="1"/>
  </cols>
  <sheetData>
    <row r="1" spans="1:33" ht="12" customHeight="1">
      <c r="A1" s="2"/>
      <c r="F1" s="2"/>
      <c r="AF1" s="136" t="s">
        <v>443</v>
      </c>
      <c r="AG1" s="136"/>
    </row>
    <row r="2" spans="1:33" ht="38.450000000000003" customHeight="1">
      <c r="A2" s="132" t="s">
        <v>20</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row>
    <row r="3" spans="1:33" ht="21.2" customHeight="1">
      <c r="A3" s="133" t="s">
        <v>444</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row>
    <row r="4" spans="1:33" ht="21.95" customHeight="1">
      <c r="A4" s="140" t="s">
        <v>222</v>
      </c>
      <c r="B4" s="140"/>
      <c r="C4" s="140"/>
      <c r="D4" s="140" t="s">
        <v>223</v>
      </c>
      <c r="E4" s="140" t="s">
        <v>224</v>
      </c>
      <c r="F4" s="140" t="s">
        <v>445</v>
      </c>
      <c r="G4" s="140" t="s">
        <v>446</v>
      </c>
      <c r="H4" s="140" t="s">
        <v>447</v>
      </c>
      <c r="I4" s="140" t="s">
        <v>448</v>
      </c>
      <c r="J4" s="140" t="s">
        <v>449</v>
      </c>
      <c r="K4" s="140" t="s">
        <v>450</v>
      </c>
      <c r="L4" s="140" t="s">
        <v>451</v>
      </c>
      <c r="M4" s="140" t="s">
        <v>452</v>
      </c>
      <c r="N4" s="140" t="s">
        <v>453</v>
      </c>
      <c r="O4" s="140" t="s">
        <v>454</v>
      </c>
      <c r="P4" s="140" t="s">
        <v>455</v>
      </c>
      <c r="Q4" s="140" t="s">
        <v>439</v>
      </c>
      <c r="R4" s="140" t="s">
        <v>441</v>
      </c>
      <c r="S4" s="140" t="s">
        <v>456</v>
      </c>
      <c r="T4" s="140" t="s">
        <v>434</v>
      </c>
      <c r="U4" s="140" t="s">
        <v>435</v>
      </c>
      <c r="V4" s="140" t="s">
        <v>438</v>
      </c>
      <c r="W4" s="140" t="s">
        <v>457</v>
      </c>
      <c r="X4" s="140" t="s">
        <v>458</v>
      </c>
      <c r="Y4" s="140" t="s">
        <v>459</v>
      </c>
      <c r="Z4" s="140" t="s">
        <v>460</v>
      </c>
      <c r="AA4" s="140" t="s">
        <v>437</v>
      </c>
      <c r="AB4" s="140" t="s">
        <v>461</v>
      </c>
      <c r="AC4" s="140" t="s">
        <v>462</v>
      </c>
      <c r="AD4" s="140" t="s">
        <v>440</v>
      </c>
      <c r="AE4" s="140" t="s">
        <v>463</v>
      </c>
      <c r="AF4" s="140" t="s">
        <v>464</v>
      </c>
      <c r="AG4" s="140" t="s">
        <v>442</v>
      </c>
    </row>
    <row r="5" spans="1:33" ht="30.95" customHeight="1">
      <c r="A5" s="70" t="s">
        <v>240</v>
      </c>
      <c r="B5" s="70" t="s">
        <v>241</v>
      </c>
      <c r="C5" s="70" t="s">
        <v>242</v>
      </c>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row>
    <row r="6" spans="1:33" ht="19.899999999999999" customHeight="1">
      <c r="A6" s="71"/>
      <c r="B6" s="72"/>
      <c r="C6" s="72"/>
      <c r="D6" s="73"/>
      <c r="E6" s="73" t="s">
        <v>137</v>
      </c>
      <c r="F6" s="74">
        <f>F7</f>
        <v>1447.2412999999999</v>
      </c>
      <c r="G6" s="74">
        <f t="shared" ref="G6:AG6" si="0">G7</f>
        <v>93.15</v>
      </c>
      <c r="H6" s="74">
        <f t="shared" si="0"/>
        <v>28.53</v>
      </c>
      <c r="I6" s="74">
        <f t="shared" si="0"/>
        <v>0</v>
      </c>
      <c r="J6" s="74">
        <f t="shared" si="0"/>
        <v>0</v>
      </c>
      <c r="K6" s="74">
        <f t="shared" si="0"/>
        <v>4.5199999999999996</v>
      </c>
      <c r="L6" s="74">
        <f t="shared" si="0"/>
        <v>72.53</v>
      </c>
      <c r="M6" s="74">
        <f t="shared" si="0"/>
        <v>21.2</v>
      </c>
      <c r="N6" s="74">
        <f t="shared" si="0"/>
        <v>0</v>
      </c>
      <c r="O6" s="74">
        <f t="shared" si="0"/>
        <v>100.19</v>
      </c>
      <c r="P6" s="74">
        <f t="shared" si="0"/>
        <v>44.8</v>
      </c>
      <c r="Q6" s="74">
        <f t="shared" si="0"/>
        <v>0</v>
      </c>
      <c r="R6" s="74">
        <f t="shared" si="0"/>
        <v>43.89</v>
      </c>
      <c r="S6" s="74">
        <f t="shared" si="0"/>
        <v>0</v>
      </c>
      <c r="T6" s="74">
        <f t="shared" si="0"/>
        <v>12</v>
      </c>
      <c r="U6" s="74">
        <f t="shared" si="0"/>
        <v>28.101299999999998</v>
      </c>
      <c r="V6" s="74">
        <f t="shared" si="0"/>
        <v>1.7</v>
      </c>
      <c r="W6" s="74">
        <f t="shared" si="0"/>
        <v>0</v>
      </c>
      <c r="X6" s="74">
        <f t="shared" si="0"/>
        <v>0</v>
      </c>
      <c r="Y6" s="74">
        <f t="shared" si="0"/>
        <v>0</v>
      </c>
      <c r="Z6" s="74">
        <f t="shared" si="0"/>
        <v>28.86</v>
      </c>
      <c r="AA6" s="74">
        <f t="shared" si="0"/>
        <v>10</v>
      </c>
      <c r="AB6" s="74">
        <f t="shared" si="0"/>
        <v>116.36</v>
      </c>
      <c r="AC6" s="74">
        <f t="shared" si="0"/>
        <v>0</v>
      </c>
      <c r="AD6" s="74">
        <f t="shared" si="0"/>
        <v>83</v>
      </c>
      <c r="AE6" s="74">
        <f t="shared" si="0"/>
        <v>245.66</v>
      </c>
      <c r="AF6" s="74">
        <f t="shared" si="0"/>
        <v>4</v>
      </c>
      <c r="AG6" s="74">
        <f t="shared" si="0"/>
        <v>508.75</v>
      </c>
    </row>
    <row r="7" spans="1:33" ht="19.899999999999999" customHeight="1">
      <c r="A7" s="75"/>
      <c r="B7" s="75"/>
      <c r="C7" s="75"/>
      <c r="D7" s="76" t="s">
        <v>155</v>
      </c>
      <c r="E7" s="76" t="s">
        <v>156</v>
      </c>
      <c r="F7" s="74">
        <f>F8+F10+F12+F14+F16+F18</f>
        <v>1447.2412999999999</v>
      </c>
      <c r="G7" s="74">
        <f t="shared" ref="G7:AG7" si="1">G8+G10+G12+G14+G16+G18</f>
        <v>93.15</v>
      </c>
      <c r="H7" s="74">
        <f t="shared" si="1"/>
        <v>28.53</v>
      </c>
      <c r="I7" s="74">
        <f t="shared" si="1"/>
        <v>0</v>
      </c>
      <c r="J7" s="74">
        <f t="shared" si="1"/>
        <v>0</v>
      </c>
      <c r="K7" s="74">
        <f t="shared" si="1"/>
        <v>4.5199999999999996</v>
      </c>
      <c r="L7" s="74">
        <f t="shared" si="1"/>
        <v>72.53</v>
      </c>
      <c r="M7" s="74">
        <f t="shared" si="1"/>
        <v>21.2</v>
      </c>
      <c r="N7" s="74">
        <f t="shared" si="1"/>
        <v>0</v>
      </c>
      <c r="O7" s="74">
        <f t="shared" si="1"/>
        <v>100.19</v>
      </c>
      <c r="P7" s="74">
        <f t="shared" si="1"/>
        <v>44.8</v>
      </c>
      <c r="Q7" s="74">
        <f t="shared" si="1"/>
        <v>0</v>
      </c>
      <c r="R7" s="74">
        <f t="shared" si="1"/>
        <v>43.89</v>
      </c>
      <c r="S7" s="74">
        <f t="shared" si="1"/>
        <v>0</v>
      </c>
      <c r="T7" s="74">
        <f t="shared" si="1"/>
        <v>12</v>
      </c>
      <c r="U7" s="74">
        <f t="shared" si="1"/>
        <v>28.101299999999998</v>
      </c>
      <c r="V7" s="74">
        <f t="shared" si="1"/>
        <v>1.7</v>
      </c>
      <c r="W7" s="74">
        <f t="shared" si="1"/>
        <v>0</v>
      </c>
      <c r="X7" s="74">
        <f t="shared" si="1"/>
        <v>0</v>
      </c>
      <c r="Y7" s="74">
        <f t="shared" si="1"/>
        <v>0</v>
      </c>
      <c r="Z7" s="74">
        <f t="shared" si="1"/>
        <v>28.86</v>
      </c>
      <c r="AA7" s="74">
        <f t="shared" si="1"/>
        <v>10</v>
      </c>
      <c r="AB7" s="74">
        <f t="shared" si="1"/>
        <v>116.36</v>
      </c>
      <c r="AC7" s="74">
        <f t="shared" si="1"/>
        <v>0</v>
      </c>
      <c r="AD7" s="74">
        <f t="shared" si="1"/>
        <v>83</v>
      </c>
      <c r="AE7" s="74">
        <f t="shared" si="1"/>
        <v>245.66</v>
      </c>
      <c r="AF7" s="74">
        <f t="shared" si="1"/>
        <v>4</v>
      </c>
      <c r="AG7" s="74">
        <f t="shared" si="1"/>
        <v>508.75</v>
      </c>
    </row>
    <row r="8" spans="1:33" ht="19.899999999999999" customHeight="1">
      <c r="A8" s="75"/>
      <c r="B8" s="75"/>
      <c r="C8" s="75"/>
      <c r="D8" s="77" t="s">
        <v>157</v>
      </c>
      <c r="E8" s="77" t="s">
        <v>158</v>
      </c>
      <c r="F8" s="74">
        <f t="shared" ref="F8:F19" si="2">SUM(G8:AG8)</f>
        <v>1149.24</v>
      </c>
      <c r="G8" s="74">
        <f>G9</f>
        <v>64</v>
      </c>
      <c r="H8" s="74">
        <f t="shared" ref="H8:AG8" si="3">H9</f>
        <v>28</v>
      </c>
      <c r="I8" s="74">
        <f t="shared" si="3"/>
        <v>0</v>
      </c>
      <c r="J8" s="74">
        <f t="shared" si="3"/>
        <v>0</v>
      </c>
      <c r="K8" s="74">
        <f t="shared" si="3"/>
        <v>3</v>
      </c>
      <c r="L8" s="74">
        <f t="shared" si="3"/>
        <v>68</v>
      </c>
      <c r="M8" s="74">
        <f t="shared" si="3"/>
        <v>15</v>
      </c>
      <c r="N8" s="74">
        <f t="shared" si="3"/>
        <v>0</v>
      </c>
      <c r="O8" s="74">
        <f t="shared" si="3"/>
        <v>63.94</v>
      </c>
      <c r="P8" s="74">
        <f t="shared" si="3"/>
        <v>40</v>
      </c>
      <c r="Q8" s="74">
        <f t="shared" si="3"/>
        <v>0</v>
      </c>
      <c r="R8" s="74">
        <f t="shared" si="3"/>
        <v>38.5</v>
      </c>
      <c r="S8" s="74">
        <f t="shared" si="3"/>
        <v>0</v>
      </c>
      <c r="T8" s="74">
        <f t="shared" si="3"/>
        <v>12</v>
      </c>
      <c r="U8" s="74">
        <f t="shared" si="3"/>
        <v>26</v>
      </c>
      <c r="V8" s="74">
        <f t="shared" si="3"/>
        <v>1.5</v>
      </c>
      <c r="W8" s="74">
        <f t="shared" si="3"/>
        <v>0</v>
      </c>
      <c r="X8" s="74">
        <f t="shared" si="3"/>
        <v>0</v>
      </c>
      <c r="Y8" s="74">
        <f t="shared" si="3"/>
        <v>0</v>
      </c>
      <c r="Z8" s="74">
        <f t="shared" si="3"/>
        <v>23.14</v>
      </c>
      <c r="AA8" s="74">
        <f t="shared" si="3"/>
        <v>10</v>
      </c>
      <c r="AB8" s="74">
        <f t="shared" si="3"/>
        <v>82</v>
      </c>
      <c r="AC8" s="74">
        <f t="shared" si="3"/>
        <v>0</v>
      </c>
      <c r="AD8" s="74">
        <f t="shared" si="3"/>
        <v>45</v>
      </c>
      <c r="AE8" s="74">
        <f t="shared" si="3"/>
        <v>232.7</v>
      </c>
      <c r="AF8" s="74">
        <f t="shared" si="3"/>
        <v>1</v>
      </c>
      <c r="AG8" s="74">
        <f t="shared" si="3"/>
        <v>395.46</v>
      </c>
    </row>
    <row r="9" spans="1:33" ht="19.899999999999999" customHeight="1">
      <c r="A9" s="67" t="s">
        <v>248</v>
      </c>
      <c r="B9" s="67" t="s">
        <v>249</v>
      </c>
      <c r="C9" s="67" t="s">
        <v>245</v>
      </c>
      <c r="D9" s="62" t="s">
        <v>246</v>
      </c>
      <c r="E9" s="9" t="s">
        <v>250</v>
      </c>
      <c r="F9" s="78">
        <f t="shared" si="2"/>
        <v>1149.24</v>
      </c>
      <c r="G9" s="64">
        <v>64</v>
      </c>
      <c r="H9" s="64">
        <v>28</v>
      </c>
      <c r="I9" s="64"/>
      <c r="J9" s="64"/>
      <c r="K9" s="64">
        <v>3</v>
      </c>
      <c r="L9" s="64">
        <v>68</v>
      </c>
      <c r="M9" s="64">
        <v>15</v>
      </c>
      <c r="N9" s="64"/>
      <c r="O9" s="64">
        <v>63.94</v>
      </c>
      <c r="P9" s="64">
        <v>40</v>
      </c>
      <c r="Q9" s="64"/>
      <c r="R9" s="64">
        <v>38.5</v>
      </c>
      <c r="S9" s="64"/>
      <c r="T9" s="64">
        <v>12</v>
      </c>
      <c r="U9" s="64">
        <v>26</v>
      </c>
      <c r="V9" s="64">
        <v>1.5</v>
      </c>
      <c r="W9" s="64"/>
      <c r="X9" s="64"/>
      <c r="Y9" s="64"/>
      <c r="Z9" s="64">
        <v>23.14</v>
      </c>
      <c r="AA9" s="64">
        <v>10</v>
      </c>
      <c r="AB9" s="64">
        <v>82</v>
      </c>
      <c r="AC9" s="64"/>
      <c r="AD9" s="64">
        <v>45</v>
      </c>
      <c r="AE9" s="64">
        <v>232.7</v>
      </c>
      <c r="AF9" s="64">
        <v>1</v>
      </c>
      <c r="AG9" s="64">
        <v>395.46</v>
      </c>
    </row>
    <row r="10" spans="1:33" ht="19.899999999999999" customHeight="1">
      <c r="A10" s="75"/>
      <c r="B10" s="75"/>
      <c r="C10" s="75"/>
      <c r="D10" s="77" t="s">
        <v>159</v>
      </c>
      <c r="E10" s="77" t="s">
        <v>160</v>
      </c>
      <c r="F10" s="74">
        <f t="shared" si="2"/>
        <v>18.43</v>
      </c>
      <c r="G10" s="74">
        <f t="shared" ref="G10:AG10" si="4">G11</f>
        <v>3.12</v>
      </c>
      <c r="H10" s="74">
        <f t="shared" si="4"/>
        <v>0</v>
      </c>
      <c r="I10" s="74">
        <f t="shared" si="4"/>
        <v>0</v>
      </c>
      <c r="J10" s="74">
        <f t="shared" si="4"/>
        <v>0</v>
      </c>
      <c r="K10" s="74">
        <f t="shared" si="4"/>
        <v>0</v>
      </c>
      <c r="L10" s="74">
        <f t="shared" si="4"/>
        <v>1</v>
      </c>
      <c r="M10" s="74">
        <f t="shared" si="4"/>
        <v>0</v>
      </c>
      <c r="N10" s="74">
        <f t="shared" si="4"/>
        <v>0</v>
      </c>
      <c r="O10" s="74">
        <f t="shared" si="4"/>
        <v>1.97</v>
      </c>
      <c r="P10" s="74">
        <f t="shared" si="4"/>
        <v>0</v>
      </c>
      <c r="Q10" s="74">
        <f t="shared" si="4"/>
        <v>0</v>
      </c>
      <c r="R10" s="74">
        <f t="shared" si="4"/>
        <v>0</v>
      </c>
      <c r="S10" s="74">
        <f t="shared" si="4"/>
        <v>0</v>
      </c>
      <c r="T10" s="74">
        <f t="shared" si="4"/>
        <v>0</v>
      </c>
      <c r="U10" s="74">
        <f t="shared" si="4"/>
        <v>0</v>
      </c>
      <c r="V10" s="74">
        <f t="shared" si="4"/>
        <v>0.2</v>
      </c>
      <c r="W10" s="74">
        <f t="shared" si="4"/>
        <v>0</v>
      </c>
      <c r="X10" s="74">
        <f t="shared" si="4"/>
        <v>0</v>
      </c>
      <c r="Y10" s="74">
        <f t="shared" si="4"/>
        <v>0</v>
      </c>
      <c r="Z10" s="74">
        <f t="shared" si="4"/>
        <v>0</v>
      </c>
      <c r="AA10" s="74">
        <f t="shared" si="4"/>
        <v>0</v>
      </c>
      <c r="AB10" s="74">
        <f t="shared" si="4"/>
        <v>2.94</v>
      </c>
      <c r="AC10" s="74">
        <f t="shared" si="4"/>
        <v>0</v>
      </c>
      <c r="AD10" s="74">
        <f t="shared" si="4"/>
        <v>0</v>
      </c>
      <c r="AE10" s="74">
        <f t="shared" si="4"/>
        <v>3</v>
      </c>
      <c r="AF10" s="74">
        <f t="shared" si="4"/>
        <v>0</v>
      </c>
      <c r="AG10" s="74">
        <f t="shared" si="4"/>
        <v>6.2</v>
      </c>
    </row>
    <row r="11" spans="1:33" ht="19.899999999999999" customHeight="1">
      <c r="A11" s="79" t="s">
        <v>248</v>
      </c>
      <c r="B11" s="79" t="s">
        <v>249</v>
      </c>
      <c r="C11" s="79" t="s">
        <v>263</v>
      </c>
      <c r="D11" s="80" t="s">
        <v>264</v>
      </c>
      <c r="E11" s="73" t="s">
        <v>265</v>
      </c>
      <c r="F11" s="78">
        <f t="shared" si="2"/>
        <v>18.43</v>
      </c>
      <c r="G11" s="64">
        <v>3.12</v>
      </c>
      <c r="H11" s="64"/>
      <c r="I11" s="64"/>
      <c r="J11" s="64"/>
      <c r="K11" s="64"/>
      <c r="L11" s="64">
        <v>1</v>
      </c>
      <c r="M11" s="64"/>
      <c r="N11" s="64"/>
      <c r="O11" s="64">
        <v>1.97</v>
      </c>
      <c r="P11" s="64"/>
      <c r="Q11" s="64"/>
      <c r="R11" s="64"/>
      <c r="S11" s="64"/>
      <c r="T11" s="64"/>
      <c r="U11" s="64"/>
      <c r="V11" s="64">
        <v>0.2</v>
      </c>
      <c r="W11" s="64"/>
      <c r="X11" s="64"/>
      <c r="Y11" s="64"/>
      <c r="Z11" s="64"/>
      <c r="AA11" s="64"/>
      <c r="AB11" s="64">
        <v>2.94</v>
      </c>
      <c r="AC11" s="64"/>
      <c r="AD11" s="64"/>
      <c r="AE11" s="64">
        <v>3</v>
      </c>
      <c r="AF11" s="64"/>
      <c r="AG11" s="64">
        <v>6.2</v>
      </c>
    </row>
    <row r="12" spans="1:33" ht="19.899999999999999" customHeight="1">
      <c r="A12" s="75"/>
      <c r="B12" s="75"/>
      <c r="C12" s="75"/>
      <c r="D12" s="77" t="s">
        <v>161</v>
      </c>
      <c r="E12" s="77" t="s">
        <v>162</v>
      </c>
      <c r="F12" s="74">
        <f t="shared" si="2"/>
        <v>56.86</v>
      </c>
      <c r="G12" s="74">
        <f t="shared" ref="G12:AG12" si="5">G13</f>
        <v>8.31</v>
      </c>
      <c r="H12" s="74">
        <f t="shared" si="5"/>
        <v>0</v>
      </c>
      <c r="I12" s="74">
        <f t="shared" si="5"/>
        <v>0</v>
      </c>
      <c r="J12" s="74">
        <f t="shared" si="5"/>
        <v>0</v>
      </c>
      <c r="K12" s="74">
        <f t="shared" si="5"/>
        <v>0.5</v>
      </c>
      <c r="L12" s="74">
        <f t="shared" si="5"/>
        <v>0.5</v>
      </c>
      <c r="M12" s="74">
        <f t="shared" si="5"/>
        <v>2.5</v>
      </c>
      <c r="N12" s="74">
        <f t="shared" si="5"/>
        <v>0</v>
      </c>
      <c r="O12" s="74">
        <f t="shared" si="5"/>
        <v>6.56</v>
      </c>
      <c r="P12" s="74">
        <f t="shared" si="5"/>
        <v>2</v>
      </c>
      <c r="Q12" s="74">
        <f t="shared" si="5"/>
        <v>0</v>
      </c>
      <c r="R12" s="74">
        <f t="shared" si="5"/>
        <v>0</v>
      </c>
      <c r="S12" s="74">
        <f t="shared" si="5"/>
        <v>0</v>
      </c>
      <c r="T12" s="74">
        <f t="shared" si="5"/>
        <v>0</v>
      </c>
      <c r="U12" s="74">
        <f t="shared" si="5"/>
        <v>0.48</v>
      </c>
      <c r="V12" s="74">
        <f t="shared" si="5"/>
        <v>0</v>
      </c>
      <c r="W12" s="74">
        <f t="shared" si="5"/>
        <v>0</v>
      </c>
      <c r="X12" s="74">
        <f t="shared" si="5"/>
        <v>0</v>
      </c>
      <c r="Y12" s="74">
        <f t="shared" si="5"/>
        <v>0</v>
      </c>
      <c r="Z12" s="74">
        <f t="shared" si="5"/>
        <v>0</v>
      </c>
      <c r="AA12" s="74">
        <f t="shared" si="5"/>
        <v>0</v>
      </c>
      <c r="AB12" s="74">
        <f t="shared" si="5"/>
        <v>5.7</v>
      </c>
      <c r="AC12" s="74">
        <f t="shared" si="5"/>
        <v>0</v>
      </c>
      <c r="AD12" s="74">
        <f t="shared" si="5"/>
        <v>10.5</v>
      </c>
      <c r="AE12" s="74">
        <f t="shared" si="5"/>
        <v>1.8</v>
      </c>
      <c r="AF12" s="74">
        <f t="shared" si="5"/>
        <v>0</v>
      </c>
      <c r="AG12" s="74">
        <f t="shared" si="5"/>
        <v>18.010000000000002</v>
      </c>
    </row>
    <row r="13" spans="1:33" ht="19.899999999999999" customHeight="1">
      <c r="A13" s="79" t="s">
        <v>248</v>
      </c>
      <c r="B13" s="79" t="s">
        <v>249</v>
      </c>
      <c r="C13" s="79" t="s">
        <v>263</v>
      </c>
      <c r="D13" s="80" t="s">
        <v>266</v>
      </c>
      <c r="E13" s="73" t="s">
        <v>265</v>
      </c>
      <c r="F13" s="78">
        <f t="shared" si="2"/>
        <v>56.86</v>
      </c>
      <c r="G13" s="64">
        <v>8.31</v>
      </c>
      <c r="H13" s="64"/>
      <c r="I13" s="64"/>
      <c r="J13" s="64"/>
      <c r="K13" s="64">
        <v>0.5</v>
      </c>
      <c r="L13" s="64">
        <v>0.5</v>
      </c>
      <c r="M13" s="64">
        <v>2.5</v>
      </c>
      <c r="N13" s="64"/>
      <c r="O13" s="64">
        <v>6.56</v>
      </c>
      <c r="P13" s="64">
        <v>2</v>
      </c>
      <c r="Q13" s="64"/>
      <c r="R13" s="64"/>
      <c r="S13" s="64"/>
      <c r="T13" s="64"/>
      <c r="U13" s="64">
        <v>0.48</v>
      </c>
      <c r="V13" s="64"/>
      <c r="W13" s="64"/>
      <c r="X13" s="64"/>
      <c r="Y13" s="64"/>
      <c r="Z13" s="64"/>
      <c r="AA13" s="64"/>
      <c r="AB13" s="64">
        <v>5.7</v>
      </c>
      <c r="AC13" s="64"/>
      <c r="AD13" s="64">
        <v>10.5</v>
      </c>
      <c r="AE13" s="64">
        <v>1.8</v>
      </c>
      <c r="AF13" s="64"/>
      <c r="AG13" s="64">
        <v>18.010000000000002</v>
      </c>
    </row>
    <row r="14" spans="1:33" ht="19.899999999999999" customHeight="1">
      <c r="A14" s="75"/>
      <c r="B14" s="75"/>
      <c r="C14" s="75"/>
      <c r="D14" s="77" t="s">
        <v>163</v>
      </c>
      <c r="E14" s="77" t="s">
        <v>164</v>
      </c>
      <c r="F14" s="74">
        <f t="shared" si="2"/>
        <v>91.77</v>
      </c>
      <c r="G14" s="74">
        <f t="shared" ref="G14:AG14" si="6">G15</f>
        <v>3.1</v>
      </c>
      <c r="H14" s="74">
        <f t="shared" si="6"/>
        <v>0.5</v>
      </c>
      <c r="I14" s="74">
        <f t="shared" si="6"/>
        <v>0</v>
      </c>
      <c r="J14" s="74">
        <f t="shared" si="6"/>
        <v>0</v>
      </c>
      <c r="K14" s="74">
        <f t="shared" si="6"/>
        <v>1</v>
      </c>
      <c r="L14" s="74">
        <f t="shared" si="6"/>
        <v>3</v>
      </c>
      <c r="M14" s="74">
        <f t="shared" si="6"/>
        <v>0.5</v>
      </c>
      <c r="N14" s="74">
        <f t="shared" si="6"/>
        <v>0</v>
      </c>
      <c r="O14" s="74">
        <f t="shared" si="6"/>
        <v>14.27</v>
      </c>
      <c r="P14" s="74">
        <f t="shared" si="6"/>
        <v>0</v>
      </c>
      <c r="Q14" s="74">
        <f t="shared" si="6"/>
        <v>0</v>
      </c>
      <c r="R14" s="74">
        <f t="shared" si="6"/>
        <v>1.79</v>
      </c>
      <c r="S14" s="74">
        <f t="shared" si="6"/>
        <v>0</v>
      </c>
      <c r="T14" s="74">
        <f t="shared" si="6"/>
        <v>0</v>
      </c>
      <c r="U14" s="74">
        <f t="shared" si="6"/>
        <v>0</v>
      </c>
      <c r="V14" s="74">
        <f t="shared" si="6"/>
        <v>0</v>
      </c>
      <c r="W14" s="74">
        <f t="shared" si="6"/>
        <v>0</v>
      </c>
      <c r="X14" s="74">
        <f t="shared" si="6"/>
        <v>0</v>
      </c>
      <c r="Y14" s="74">
        <f t="shared" si="6"/>
        <v>0</v>
      </c>
      <c r="Z14" s="74">
        <f t="shared" si="6"/>
        <v>0</v>
      </c>
      <c r="AA14" s="74">
        <f t="shared" si="6"/>
        <v>0</v>
      </c>
      <c r="AB14" s="74">
        <f t="shared" si="6"/>
        <v>6.74</v>
      </c>
      <c r="AC14" s="74">
        <f t="shared" si="6"/>
        <v>0</v>
      </c>
      <c r="AD14" s="74">
        <f t="shared" si="6"/>
        <v>17.5</v>
      </c>
      <c r="AE14" s="74">
        <f t="shared" si="6"/>
        <v>2.16</v>
      </c>
      <c r="AF14" s="74">
        <f t="shared" si="6"/>
        <v>3</v>
      </c>
      <c r="AG14" s="74">
        <f t="shared" si="6"/>
        <v>38.21</v>
      </c>
    </row>
    <row r="15" spans="1:33" ht="19.899999999999999" customHeight="1">
      <c r="A15" s="81" t="s">
        <v>248</v>
      </c>
      <c r="B15" s="81" t="s">
        <v>249</v>
      </c>
      <c r="C15" s="81" t="s">
        <v>263</v>
      </c>
      <c r="D15" s="82" t="s">
        <v>268</v>
      </c>
      <c r="E15" s="83" t="s">
        <v>265</v>
      </c>
      <c r="F15" s="84">
        <f t="shared" si="2"/>
        <v>91.77</v>
      </c>
      <c r="G15" s="64">
        <v>3.1</v>
      </c>
      <c r="H15" s="64">
        <v>0.5</v>
      </c>
      <c r="I15" s="64"/>
      <c r="J15" s="64"/>
      <c r="K15" s="64">
        <v>1</v>
      </c>
      <c r="L15" s="64">
        <v>3</v>
      </c>
      <c r="M15" s="64">
        <v>0.5</v>
      </c>
      <c r="N15" s="64"/>
      <c r="O15" s="64">
        <v>14.27</v>
      </c>
      <c r="P15" s="64"/>
      <c r="Q15" s="64"/>
      <c r="R15" s="64">
        <v>1.79</v>
      </c>
      <c r="S15" s="64"/>
      <c r="T15" s="64"/>
      <c r="U15" s="64"/>
      <c r="V15" s="64"/>
      <c r="W15" s="64"/>
      <c r="X15" s="64"/>
      <c r="Y15" s="64"/>
      <c r="Z15" s="64"/>
      <c r="AA15" s="64"/>
      <c r="AB15" s="64">
        <v>6.74</v>
      </c>
      <c r="AC15" s="64"/>
      <c r="AD15" s="64">
        <v>17.5</v>
      </c>
      <c r="AE15" s="64">
        <v>2.16</v>
      </c>
      <c r="AF15" s="64">
        <v>3</v>
      </c>
      <c r="AG15" s="64">
        <v>38.21</v>
      </c>
    </row>
    <row r="16" spans="1:33" ht="19.899999999999999" customHeight="1">
      <c r="A16" s="7"/>
      <c r="B16" s="7"/>
      <c r="C16" s="7"/>
      <c r="D16" s="39" t="s">
        <v>165</v>
      </c>
      <c r="E16" s="39" t="s">
        <v>166</v>
      </c>
      <c r="F16" s="12">
        <f t="shared" si="2"/>
        <v>76.81</v>
      </c>
      <c r="G16" s="12">
        <f t="shared" ref="G16:AG16" si="7">G17</f>
        <v>10</v>
      </c>
      <c r="H16" s="12">
        <f t="shared" si="7"/>
        <v>0</v>
      </c>
      <c r="I16" s="12">
        <f t="shared" si="7"/>
        <v>0</v>
      </c>
      <c r="J16" s="12">
        <f t="shared" si="7"/>
        <v>0</v>
      </c>
      <c r="K16" s="12">
        <f t="shared" si="7"/>
        <v>0</v>
      </c>
      <c r="L16" s="12">
        <f t="shared" si="7"/>
        <v>0</v>
      </c>
      <c r="M16" s="12">
        <f t="shared" si="7"/>
        <v>3</v>
      </c>
      <c r="N16" s="12">
        <f t="shared" si="7"/>
        <v>0</v>
      </c>
      <c r="O16" s="12">
        <f t="shared" si="7"/>
        <v>7.22</v>
      </c>
      <c r="P16" s="12">
        <f t="shared" si="7"/>
        <v>2</v>
      </c>
      <c r="Q16" s="12">
        <f t="shared" si="7"/>
        <v>0</v>
      </c>
      <c r="R16" s="12">
        <f t="shared" si="7"/>
        <v>2</v>
      </c>
      <c r="S16" s="12">
        <f t="shared" si="7"/>
        <v>0</v>
      </c>
      <c r="T16" s="12">
        <f t="shared" si="7"/>
        <v>0</v>
      </c>
      <c r="U16" s="12">
        <f t="shared" si="7"/>
        <v>1</v>
      </c>
      <c r="V16" s="12">
        <f t="shared" si="7"/>
        <v>0</v>
      </c>
      <c r="W16" s="12">
        <f t="shared" si="7"/>
        <v>0</v>
      </c>
      <c r="X16" s="12">
        <f t="shared" si="7"/>
        <v>0</v>
      </c>
      <c r="Y16" s="12">
        <f t="shared" si="7"/>
        <v>0</v>
      </c>
      <c r="Z16" s="12">
        <f t="shared" si="7"/>
        <v>0</v>
      </c>
      <c r="AA16" s="12">
        <f t="shared" si="7"/>
        <v>0</v>
      </c>
      <c r="AB16" s="12">
        <f t="shared" si="7"/>
        <v>9.34</v>
      </c>
      <c r="AC16" s="12">
        <f t="shared" si="7"/>
        <v>0</v>
      </c>
      <c r="AD16" s="12">
        <f t="shared" si="7"/>
        <v>4</v>
      </c>
      <c r="AE16" s="12">
        <f t="shared" si="7"/>
        <v>4.5</v>
      </c>
      <c r="AF16" s="12">
        <f t="shared" si="7"/>
        <v>0</v>
      </c>
      <c r="AG16" s="12">
        <f t="shared" si="7"/>
        <v>33.75</v>
      </c>
    </row>
    <row r="17" spans="1:33" ht="19.899999999999999" customHeight="1">
      <c r="A17" s="67" t="s">
        <v>248</v>
      </c>
      <c r="B17" s="67" t="s">
        <v>249</v>
      </c>
      <c r="C17" s="67" t="s">
        <v>263</v>
      </c>
      <c r="D17" s="62" t="s">
        <v>269</v>
      </c>
      <c r="E17" s="9" t="s">
        <v>265</v>
      </c>
      <c r="F17" s="64">
        <f t="shared" si="2"/>
        <v>76.81</v>
      </c>
      <c r="G17" s="64">
        <v>10</v>
      </c>
      <c r="H17" s="64"/>
      <c r="I17" s="64"/>
      <c r="J17" s="64"/>
      <c r="K17" s="64"/>
      <c r="L17" s="64"/>
      <c r="M17" s="64">
        <v>3</v>
      </c>
      <c r="N17" s="64"/>
      <c r="O17" s="64">
        <v>7.22</v>
      </c>
      <c r="P17" s="64">
        <v>2</v>
      </c>
      <c r="Q17" s="64"/>
      <c r="R17" s="64">
        <v>2</v>
      </c>
      <c r="S17" s="64"/>
      <c r="T17" s="64"/>
      <c r="U17" s="64">
        <v>1</v>
      </c>
      <c r="V17" s="64"/>
      <c r="W17" s="64"/>
      <c r="X17" s="64"/>
      <c r="Y17" s="64"/>
      <c r="Z17" s="64"/>
      <c r="AA17" s="64"/>
      <c r="AB17" s="64">
        <v>9.34</v>
      </c>
      <c r="AC17" s="64"/>
      <c r="AD17" s="64">
        <v>4</v>
      </c>
      <c r="AE17" s="64">
        <v>4.5</v>
      </c>
      <c r="AF17" s="64"/>
      <c r="AG17" s="64">
        <v>33.75</v>
      </c>
    </row>
    <row r="18" spans="1:33" ht="19.899999999999999" customHeight="1">
      <c r="A18" s="7"/>
      <c r="B18" s="7"/>
      <c r="C18" s="7"/>
      <c r="D18" s="39" t="s">
        <v>167</v>
      </c>
      <c r="E18" s="39" t="s">
        <v>168</v>
      </c>
      <c r="F18" s="12">
        <f t="shared" si="2"/>
        <v>54.131300000000003</v>
      </c>
      <c r="G18" s="12">
        <f t="shared" ref="G18:AG18" si="8">G19</f>
        <v>4.62</v>
      </c>
      <c r="H18" s="12">
        <f t="shared" si="8"/>
        <v>0.03</v>
      </c>
      <c r="I18" s="12">
        <f t="shared" si="8"/>
        <v>0</v>
      </c>
      <c r="J18" s="12">
        <f t="shared" si="8"/>
        <v>0</v>
      </c>
      <c r="K18" s="12">
        <f t="shared" si="8"/>
        <v>0.02</v>
      </c>
      <c r="L18" s="12">
        <f t="shared" si="8"/>
        <v>0.03</v>
      </c>
      <c r="M18" s="12">
        <f t="shared" si="8"/>
        <v>0.2</v>
      </c>
      <c r="N18" s="12">
        <f t="shared" si="8"/>
        <v>0</v>
      </c>
      <c r="O18" s="12">
        <f t="shared" si="8"/>
        <v>6.23</v>
      </c>
      <c r="P18" s="12">
        <f t="shared" si="8"/>
        <v>0.8</v>
      </c>
      <c r="Q18" s="12">
        <f t="shared" si="8"/>
        <v>0</v>
      </c>
      <c r="R18" s="12">
        <f t="shared" si="8"/>
        <v>1.6</v>
      </c>
      <c r="S18" s="12">
        <f t="shared" si="8"/>
        <v>0</v>
      </c>
      <c r="T18" s="12">
        <f t="shared" si="8"/>
        <v>0</v>
      </c>
      <c r="U18" s="12">
        <f t="shared" si="8"/>
        <v>0.62129999999999996</v>
      </c>
      <c r="V18" s="12">
        <f t="shared" si="8"/>
        <v>0</v>
      </c>
      <c r="W18" s="12">
        <f t="shared" si="8"/>
        <v>0</v>
      </c>
      <c r="X18" s="12">
        <f t="shared" si="8"/>
        <v>0</v>
      </c>
      <c r="Y18" s="12">
        <f t="shared" si="8"/>
        <v>0</v>
      </c>
      <c r="Z18" s="12">
        <f t="shared" si="8"/>
        <v>5.72</v>
      </c>
      <c r="AA18" s="12">
        <f t="shared" si="8"/>
        <v>0</v>
      </c>
      <c r="AB18" s="12">
        <f t="shared" si="8"/>
        <v>9.64</v>
      </c>
      <c r="AC18" s="12">
        <f t="shared" si="8"/>
        <v>0</v>
      </c>
      <c r="AD18" s="12">
        <f t="shared" si="8"/>
        <v>6</v>
      </c>
      <c r="AE18" s="12">
        <f t="shared" si="8"/>
        <v>1.5</v>
      </c>
      <c r="AF18" s="12">
        <f t="shared" si="8"/>
        <v>0</v>
      </c>
      <c r="AG18" s="12">
        <f t="shared" si="8"/>
        <v>17.12</v>
      </c>
    </row>
    <row r="19" spans="1:33" ht="19.899999999999999" customHeight="1">
      <c r="A19" s="67" t="s">
        <v>248</v>
      </c>
      <c r="B19" s="67" t="s">
        <v>249</v>
      </c>
      <c r="C19" s="67" t="s">
        <v>263</v>
      </c>
      <c r="D19" s="62" t="s">
        <v>270</v>
      </c>
      <c r="E19" s="9" t="s">
        <v>265</v>
      </c>
      <c r="F19" s="64">
        <f t="shared" si="2"/>
        <v>54.131300000000003</v>
      </c>
      <c r="G19" s="64">
        <v>4.62</v>
      </c>
      <c r="H19" s="64">
        <v>0.03</v>
      </c>
      <c r="I19" s="64"/>
      <c r="J19" s="64"/>
      <c r="K19" s="64">
        <v>0.02</v>
      </c>
      <c r="L19" s="64">
        <v>0.03</v>
      </c>
      <c r="M19" s="64">
        <v>0.2</v>
      </c>
      <c r="N19" s="64"/>
      <c r="O19" s="64">
        <v>6.23</v>
      </c>
      <c r="P19" s="64">
        <v>0.8</v>
      </c>
      <c r="Q19" s="64"/>
      <c r="R19" s="64">
        <v>1.6</v>
      </c>
      <c r="S19" s="64"/>
      <c r="T19" s="64"/>
      <c r="U19" s="64">
        <v>0.62129999999999996</v>
      </c>
      <c r="V19" s="64"/>
      <c r="W19" s="64"/>
      <c r="X19" s="64"/>
      <c r="Y19" s="64"/>
      <c r="Z19" s="64">
        <v>5.72</v>
      </c>
      <c r="AA19" s="64"/>
      <c r="AB19" s="64">
        <v>9.64</v>
      </c>
      <c r="AC19" s="64"/>
      <c r="AD19" s="64">
        <v>6</v>
      </c>
      <c r="AE19" s="64">
        <v>1.5</v>
      </c>
      <c r="AF19" s="64"/>
      <c r="AG19" s="64">
        <v>17.12</v>
      </c>
    </row>
  </sheetData>
  <mergeCells count="34">
    <mergeCell ref="AE4:AE5"/>
    <mergeCell ref="AF4:AF5"/>
    <mergeCell ref="AG4:AG5"/>
    <mergeCell ref="Z4:Z5"/>
    <mergeCell ref="AA4:AA5"/>
    <mergeCell ref="AB4:AB5"/>
    <mergeCell ref="AC4:AC5"/>
    <mergeCell ref="AD4:AD5"/>
    <mergeCell ref="U4:U5"/>
    <mergeCell ref="V4:V5"/>
    <mergeCell ref="W4:W5"/>
    <mergeCell ref="X4:X5"/>
    <mergeCell ref="Y4:Y5"/>
    <mergeCell ref="P4:P5"/>
    <mergeCell ref="Q4:Q5"/>
    <mergeCell ref="R4:R5"/>
    <mergeCell ref="S4:S5"/>
    <mergeCell ref="T4:T5"/>
    <mergeCell ref="AF1:AG1"/>
    <mergeCell ref="A2:AG2"/>
    <mergeCell ref="A3:AG3"/>
    <mergeCell ref="A4:C4"/>
    <mergeCell ref="D4:D5"/>
    <mergeCell ref="E4:E5"/>
    <mergeCell ref="F4:F5"/>
    <mergeCell ref="G4:G5"/>
    <mergeCell ref="H4:H5"/>
    <mergeCell ref="I4:I5"/>
    <mergeCell ref="J4:J5"/>
    <mergeCell ref="K4:K5"/>
    <mergeCell ref="L4:L5"/>
    <mergeCell ref="M4:M5"/>
    <mergeCell ref="N4:N5"/>
    <mergeCell ref="O4:O5"/>
  </mergeCells>
  <phoneticPr fontId="25" type="noConversion"/>
  <printOptions horizontalCentered="1"/>
  <pageMargins left="7.8000001609325395E-2" right="7.8000001609325395E-2" top="7.8000001609325395E-2" bottom="7.8000001609325395E-2" header="0" footer="0"/>
  <pageSetup paperSize="9" scale="6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Zeros="0" zoomScale="140" zoomScaleNormal="140" workbookViewId="0">
      <selection activeCell="G19" sqref="G19"/>
    </sheetView>
  </sheetViews>
  <sheetFormatPr defaultColWidth="10" defaultRowHeight="13.5"/>
  <cols>
    <col min="1" max="1" width="12.875" customWidth="1"/>
    <col min="2" max="2" width="25.375" customWidth="1"/>
    <col min="3" max="3" width="20.75" customWidth="1"/>
    <col min="4" max="4" width="12.375" customWidth="1"/>
    <col min="5" max="5" width="10.375" customWidth="1"/>
    <col min="6" max="6" width="14.125" customWidth="1"/>
    <col min="7" max="8" width="13.75" customWidth="1"/>
  </cols>
  <sheetData>
    <row r="1" spans="1:8" ht="14.25" customHeight="1">
      <c r="A1" s="2"/>
      <c r="G1" s="136" t="s">
        <v>465</v>
      </c>
      <c r="H1" s="136"/>
    </row>
    <row r="2" spans="1:8" ht="29.45" customHeight="1">
      <c r="A2" s="132" t="s">
        <v>21</v>
      </c>
      <c r="B2" s="132"/>
      <c r="C2" s="132"/>
      <c r="D2" s="132"/>
      <c r="E2" s="132"/>
      <c r="F2" s="132"/>
      <c r="G2" s="132"/>
      <c r="H2" s="132"/>
    </row>
    <row r="3" spans="1:8" ht="21.2" customHeight="1">
      <c r="A3" s="128" t="s">
        <v>31</v>
      </c>
      <c r="B3" s="128"/>
      <c r="C3" s="128"/>
      <c r="D3" s="128"/>
      <c r="E3" s="128"/>
      <c r="F3" s="128"/>
      <c r="G3" s="128"/>
      <c r="H3" s="3" t="s">
        <v>32</v>
      </c>
    </row>
    <row r="4" spans="1:8" ht="20.45" customHeight="1">
      <c r="A4" s="130" t="s">
        <v>466</v>
      </c>
      <c r="B4" s="130" t="s">
        <v>467</v>
      </c>
      <c r="C4" s="130" t="s">
        <v>468</v>
      </c>
      <c r="D4" s="130" t="s">
        <v>469</v>
      </c>
      <c r="E4" s="130" t="s">
        <v>470</v>
      </c>
      <c r="F4" s="130"/>
      <c r="G4" s="130"/>
      <c r="H4" s="130" t="s">
        <v>471</v>
      </c>
    </row>
    <row r="5" spans="1:8" ht="22.7" customHeight="1">
      <c r="A5" s="130"/>
      <c r="B5" s="130"/>
      <c r="C5" s="130"/>
      <c r="D5" s="130"/>
      <c r="E5" s="4" t="s">
        <v>139</v>
      </c>
      <c r="F5" s="4" t="s">
        <v>472</v>
      </c>
      <c r="G5" s="4" t="s">
        <v>473</v>
      </c>
      <c r="H5" s="130"/>
    </row>
    <row r="6" spans="1:8" ht="19.899999999999999" customHeight="1">
      <c r="A6" s="7"/>
      <c r="B6" s="7" t="s">
        <v>137</v>
      </c>
      <c r="C6" s="25">
        <f>E6+H6</f>
        <v>84.7</v>
      </c>
      <c r="D6" s="25"/>
      <c r="E6" s="25">
        <f t="shared" ref="E6:E13" si="0">F6+G6</f>
        <v>83</v>
      </c>
      <c r="F6" s="25">
        <f>F7</f>
        <v>0</v>
      </c>
      <c r="G6" s="25">
        <f>G7</f>
        <v>83</v>
      </c>
      <c r="H6" s="25">
        <f>H7</f>
        <v>1.7</v>
      </c>
    </row>
    <row r="7" spans="1:8" ht="19.899999999999999" customHeight="1">
      <c r="A7" s="24" t="s">
        <v>155</v>
      </c>
      <c r="B7" s="24" t="s">
        <v>156</v>
      </c>
      <c r="C7" s="25">
        <f>SUM(C8:C13)</f>
        <v>84.7</v>
      </c>
      <c r="D7" s="25"/>
      <c r="E7" s="25">
        <f t="shared" si="0"/>
        <v>83</v>
      </c>
      <c r="F7" s="25">
        <f>SUM(F8:F13)</f>
        <v>0</v>
      </c>
      <c r="G7" s="25">
        <f>SUM(G8:G13)</f>
        <v>83</v>
      </c>
      <c r="H7" s="25">
        <f>SUM(H8:H13)</f>
        <v>1.7</v>
      </c>
    </row>
    <row r="8" spans="1:8" ht="19.899999999999999" customHeight="1">
      <c r="A8" s="62" t="s">
        <v>157</v>
      </c>
      <c r="B8" s="62" t="s">
        <v>158</v>
      </c>
      <c r="C8" s="64">
        <f t="shared" ref="C8:C13" si="1">D8+E8+H8</f>
        <v>46.5</v>
      </c>
      <c r="D8" s="64"/>
      <c r="E8" s="28">
        <f t="shared" si="0"/>
        <v>45</v>
      </c>
      <c r="F8" s="64"/>
      <c r="G8" s="64">
        <v>45</v>
      </c>
      <c r="H8" s="64">
        <v>1.5</v>
      </c>
    </row>
    <row r="9" spans="1:8" ht="19.899999999999999" customHeight="1">
      <c r="A9" s="62" t="s">
        <v>159</v>
      </c>
      <c r="B9" s="62" t="s">
        <v>160</v>
      </c>
      <c r="C9" s="64">
        <f t="shared" si="1"/>
        <v>0.2</v>
      </c>
      <c r="D9" s="64"/>
      <c r="E9" s="28">
        <f t="shared" si="0"/>
        <v>0</v>
      </c>
      <c r="F9" s="64"/>
      <c r="G9" s="64"/>
      <c r="H9" s="64">
        <v>0.2</v>
      </c>
    </row>
    <row r="10" spans="1:8" ht="19.899999999999999" customHeight="1">
      <c r="A10" s="62" t="s">
        <v>161</v>
      </c>
      <c r="B10" s="62" t="s">
        <v>162</v>
      </c>
      <c r="C10" s="64">
        <f t="shared" si="1"/>
        <v>10.5</v>
      </c>
      <c r="D10" s="64"/>
      <c r="E10" s="28">
        <f t="shared" si="0"/>
        <v>10.5</v>
      </c>
      <c r="F10" s="64"/>
      <c r="G10" s="64">
        <v>10.5</v>
      </c>
      <c r="H10" s="64"/>
    </row>
    <row r="11" spans="1:8" ht="19.899999999999999" customHeight="1">
      <c r="A11" s="62" t="s">
        <v>163</v>
      </c>
      <c r="B11" s="62" t="s">
        <v>164</v>
      </c>
      <c r="C11" s="64">
        <f t="shared" si="1"/>
        <v>17.5</v>
      </c>
      <c r="D11" s="64"/>
      <c r="E11" s="28">
        <f t="shared" si="0"/>
        <v>17.5</v>
      </c>
      <c r="F11" s="64"/>
      <c r="G11" s="64">
        <v>17.5</v>
      </c>
      <c r="H11" s="64"/>
    </row>
    <row r="12" spans="1:8" ht="19.899999999999999" customHeight="1">
      <c r="A12" s="62" t="s">
        <v>165</v>
      </c>
      <c r="B12" s="62" t="s">
        <v>166</v>
      </c>
      <c r="C12" s="64">
        <f t="shared" si="1"/>
        <v>4</v>
      </c>
      <c r="D12" s="64"/>
      <c r="E12" s="28">
        <f t="shared" si="0"/>
        <v>4</v>
      </c>
      <c r="F12" s="64"/>
      <c r="G12" s="64">
        <v>4</v>
      </c>
      <c r="H12" s="64"/>
    </row>
    <row r="13" spans="1:8" ht="19.899999999999999" customHeight="1">
      <c r="A13" s="62" t="s">
        <v>167</v>
      </c>
      <c r="B13" s="62" t="s">
        <v>168</v>
      </c>
      <c r="C13" s="64">
        <f t="shared" si="1"/>
        <v>6</v>
      </c>
      <c r="D13" s="64"/>
      <c r="E13" s="28">
        <f t="shared" si="0"/>
        <v>6</v>
      </c>
      <c r="F13" s="64"/>
      <c r="G13" s="64">
        <v>6</v>
      </c>
      <c r="H13" s="64"/>
    </row>
  </sheetData>
  <mergeCells count="9">
    <mergeCell ref="G1:H1"/>
    <mergeCell ref="A2:H2"/>
    <mergeCell ref="A3:G3"/>
    <mergeCell ref="E4:G4"/>
    <mergeCell ref="A4:A5"/>
    <mergeCell ref="B4:B5"/>
    <mergeCell ref="C4:C5"/>
    <mergeCell ref="D4:D5"/>
    <mergeCell ref="H4:H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pane ySplit="7" topLeftCell="A8" activePane="bottomLeft" state="frozen"/>
      <selection pane="bottomLeft" activeCell="C8" sqref="C8"/>
    </sheetView>
  </sheetViews>
  <sheetFormatPr defaultColWidth="10" defaultRowHeight="13.5"/>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spans="1:8" ht="14.25" customHeight="1">
      <c r="A1" s="2"/>
      <c r="G1" s="136" t="s">
        <v>474</v>
      </c>
      <c r="H1" s="136"/>
    </row>
    <row r="2" spans="1:8" ht="33.950000000000003" customHeight="1">
      <c r="A2" s="132" t="s">
        <v>22</v>
      </c>
      <c r="B2" s="132"/>
      <c r="C2" s="132"/>
      <c r="D2" s="132"/>
      <c r="E2" s="132"/>
      <c r="F2" s="132"/>
      <c r="G2" s="132"/>
      <c r="H2" s="132"/>
    </row>
    <row r="3" spans="1:8" ht="21.2" customHeight="1">
      <c r="A3" s="128" t="s">
        <v>31</v>
      </c>
      <c r="B3" s="128"/>
      <c r="C3" s="128"/>
      <c r="D3" s="128"/>
      <c r="E3" s="128"/>
      <c r="F3" s="128"/>
      <c r="G3" s="128"/>
      <c r="H3" s="3" t="s">
        <v>32</v>
      </c>
    </row>
    <row r="4" spans="1:8" ht="20.45" customHeight="1">
      <c r="A4" s="130" t="s">
        <v>170</v>
      </c>
      <c r="B4" s="130" t="s">
        <v>171</v>
      </c>
      <c r="C4" s="130" t="s">
        <v>137</v>
      </c>
      <c r="D4" s="130" t="s">
        <v>475</v>
      </c>
      <c r="E4" s="130"/>
      <c r="F4" s="130"/>
      <c r="G4" s="130"/>
      <c r="H4" s="130" t="s">
        <v>173</v>
      </c>
    </row>
    <row r="5" spans="1:8" ht="14.25" customHeight="1">
      <c r="A5" s="130"/>
      <c r="B5" s="130"/>
      <c r="C5" s="130"/>
      <c r="D5" s="141" t="s">
        <v>172</v>
      </c>
      <c r="E5" s="141"/>
      <c r="F5" s="141"/>
      <c r="G5" s="141"/>
      <c r="H5" s="130"/>
    </row>
    <row r="6" spans="1:8" ht="17.25" customHeight="1">
      <c r="A6" s="130"/>
      <c r="B6" s="130"/>
      <c r="C6" s="130"/>
      <c r="D6" s="130" t="s">
        <v>139</v>
      </c>
      <c r="E6" s="130" t="s">
        <v>296</v>
      </c>
      <c r="F6" s="130"/>
      <c r="G6" s="130" t="s">
        <v>297</v>
      </c>
      <c r="H6" s="130"/>
    </row>
    <row r="7" spans="1:8" ht="24.2" customHeight="1">
      <c r="A7" s="130"/>
      <c r="B7" s="130"/>
      <c r="C7" s="130"/>
      <c r="D7" s="130"/>
      <c r="E7" s="4" t="s">
        <v>274</v>
      </c>
      <c r="F7" s="4" t="s">
        <v>234</v>
      </c>
      <c r="G7" s="130"/>
      <c r="H7" s="130"/>
    </row>
    <row r="8" spans="1:8" ht="19.899999999999999" customHeight="1">
      <c r="A8" s="7"/>
      <c r="B8" s="6" t="s">
        <v>137</v>
      </c>
      <c r="C8" s="25">
        <v>0</v>
      </c>
      <c r="D8" s="36"/>
      <c r="E8" s="36"/>
      <c r="F8" s="36"/>
      <c r="G8" s="36"/>
      <c r="H8" s="36"/>
    </row>
    <row r="9" spans="1:8" ht="19.899999999999999" customHeight="1">
      <c r="A9" s="142" t="s">
        <v>476</v>
      </c>
      <c r="B9" s="143"/>
      <c r="C9" s="143"/>
      <c r="D9" s="143"/>
      <c r="E9" s="143"/>
      <c r="F9" s="143"/>
      <c r="G9" s="143"/>
      <c r="H9" s="144"/>
    </row>
    <row r="10" spans="1:8" ht="19.899999999999999" customHeight="1">
      <c r="A10" s="63"/>
      <c r="B10" s="63"/>
      <c r="C10" s="36"/>
      <c r="D10" s="36"/>
      <c r="E10" s="36"/>
      <c r="F10" s="36"/>
      <c r="G10" s="36"/>
      <c r="H10" s="36"/>
    </row>
    <row r="11" spans="1:8" ht="19.899999999999999" customHeight="1">
      <c r="A11" s="63"/>
      <c r="B11" s="63"/>
      <c r="C11" s="36"/>
      <c r="D11" s="36"/>
      <c r="E11" s="36"/>
      <c r="F11" s="36"/>
      <c r="G11" s="36"/>
      <c r="H11" s="36"/>
    </row>
    <row r="12" spans="1:8" ht="19.899999999999999" customHeight="1">
      <c r="A12" s="63"/>
      <c r="B12" s="63"/>
      <c r="C12" s="36"/>
      <c r="D12" s="36"/>
      <c r="E12" s="36"/>
      <c r="F12" s="36"/>
      <c r="G12" s="36"/>
      <c r="H12" s="36"/>
    </row>
    <row r="13" spans="1:8" ht="19.899999999999999" customHeight="1">
      <c r="A13" s="62"/>
      <c r="B13" s="62"/>
      <c r="C13" s="14"/>
      <c r="D13" s="14"/>
      <c r="E13" s="65"/>
      <c r="F13" s="65"/>
      <c r="G13" s="65"/>
      <c r="H13" s="65"/>
    </row>
  </sheetData>
  <mergeCells count="13">
    <mergeCell ref="E6:F6"/>
    <mergeCell ref="A9:H9"/>
    <mergeCell ref="A4:A7"/>
    <mergeCell ref="B4:B7"/>
    <mergeCell ref="C4:C7"/>
    <mergeCell ref="D6:D7"/>
    <mergeCell ref="G6:G7"/>
    <mergeCell ref="H4:H7"/>
    <mergeCell ref="G1:H1"/>
    <mergeCell ref="A2:H2"/>
    <mergeCell ref="A3:G3"/>
    <mergeCell ref="D4:G4"/>
    <mergeCell ref="D5:G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workbookViewId="0">
      <selection activeCell="H17" sqref="H17"/>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1" width="9.75" customWidth="1"/>
  </cols>
  <sheetData>
    <row r="1" spans="1:20" ht="14.25" customHeight="1">
      <c r="A1" s="2"/>
      <c r="S1" s="136" t="s">
        <v>477</v>
      </c>
      <c r="T1" s="136"/>
    </row>
    <row r="2" spans="1:20" ht="41.45" customHeight="1">
      <c r="A2" s="132" t="s">
        <v>23</v>
      </c>
      <c r="B2" s="132"/>
      <c r="C2" s="132"/>
      <c r="D2" s="132"/>
      <c r="E2" s="132"/>
      <c r="F2" s="132"/>
      <c r="G2" s="132"/>
      <c r="H2" s="132"/>
      <c r="I2" s="132"/>
      <c r="J2" s="132"/>
      <c r="K2" s="132"/>
      <c r="L2" s="132"/>
      <c r="M2" s="132"/>
      <c r="N2" s="132"/>
      <c r="O2" s="132"/>
      <c r="P2" s="132"/>
      <c r="Q2" s="132"/>
    </row>
    <row r="3" spans="1:20" ht="21.2" customHeight="1">
      <c r="A3" s="128" t="s">
        <v>31</v>
      </c>
      <c r="B3" s="128"/>
      <c r="C3" s="128"/>
      <c r="D3" s="128"/>
      <c r="E3" s="128"/>
      <c r="F3" s="128"/>
      <c r="G3" s="128"/>
      <c r="H3" s="128"/>
      <c r="I3" s="128"/>
      <c r="J3" s="128"/>
      <c r="K3" s="128"/>
      <c r="L3" s="128"/>
      <c r="M3" s="128"/>
      <c r="N3" s="128"/>
      <c r="O3" s="128"/>
      <c r="P3" s="128"/>
      <c r="Q3" s="128"/>
      <c r="R3" s="128"/>
      <c r="S3" s="129" t="s">
        <v>32</v>
      </c>
      <c r="T3" s="129"/>
    </row>
    <row r="4" spans="1:20" ht="24.2" customHeight="1">
      <c r="A4" s="130" t="s">
        <v>222</v>
      </c>
      <c r="B4" s="130"/>
      <c r="C4" s="130"/>
      <c r="D4" s="130" t="s">
        <v>223</v>
      </c>
      <c r="E4" s="130" t="s">
        <v>224</v>
      </c>
      <c r="F4" s="130" t="s">
        <v>225</v>
      </c>
      <c r="G4" s="130" t="s">
        <v>226</v>
      </c>
      <c r="H4" s="130" t="s">
        <v>227</v>
      </c>
      <c r="I4" s="130" t="s">
        <v>228</v>
      </c>
      <c r="J4" s="130" t="s">
        <v>229</v>
      </c>
      <c r="K4" s="130" t="s">
        <v>230</v>
      </c>
      <c r="L4" s="130" t="s">
        <v>231</v>
      </c>
      <c r="M4" s="130" t="s">
        <v>232</v>
      </c>
      <c r="N4" s="130" t="s">
        <v>233</v>
      </c>
      <c r="O4" s="130" t="s">
        <v>234</v>
      </c>
      <c r="P4" s="130" t="s">
        <v>235</v>
      </c>
      <c r="Q4" s="130" t="s">
        <v>236</v>
      </c>
      <c r="R4" s="130" t="s">
        <v>237</v>
      </c>
      <c r="S4" s="130" t="s">
        <v>238</v>
      </c>
      <c r="T4" s="130" t="s">
        <v>239</v>
      </c>
    </row>
    <row r="5" spans="1:20" ht="17.25" customHeight="1">
      <c r="A5" s="4" t="s">
        <v>240</v>
      </c>
      <c r="B5" s="4" t="s">
        <v>241</v>
      </c>
      <c r="C5" s="4" t="s">
        <v>242</v>
      </c>
      <c r="D5" s="130"/>
      <c r="E5" s="130"/>
      <c r="F5" s="130"/>
      <c r="G5" s="130"/>
      <c r="H5" s="130"/>
      <c r="I5" s="130"/>
      <c r="J5" s="130"/>
      <c r="K5" s="130"/>
      <c r="L5" s="130"/>
      <c r="M5" s="130"/>
      <c r="N5" s="130"/>
      <c r="O5" s="130"/>
      <c r="P5" s="130"/>
      <c r="Q5" s="130"/>
      <c r="R5" s="130"/>
      <c r="S5" s="130"/>
      <c r="T5" s="130"/>
    </row>
    <row r="6" spans="1:20" ht="19.899999999999999" customHeight="1">
      <c r="A6" s="7"/>
      <c r="B6" s="7"/>
      <c r="C6" s="7"/>
      <c r="D6" s="7"/>
      <c r="E6" s="7" t="s">
        <v>137</v>
      </c>
      <c r="F6" s="25">
        <v>0</v>
      </c>
      <c r="G6" s="36"/>
      <c r="H6" s="36"/>
      <c r="I6" s="36"/>
      <c r="J6" s="36"/>
      <c r="K6" s="36"/>
      <c r="L6" s="36"/>
      <c r="M6" s="36"/>
      <c r="N6" s="36"/>
      <c r="O6" s="36"/>
      <c r="P6" s="36"/>
      <c r="Q6" s="36"/>
      <c r="R6" s="36"/>
      <c r="S6" s="36"/>
      <c r="T6" s="36"/>
    </row>
    <row r="7" spans="1:20" ht="19.899999999999999" customHeight="1">
      <c r="A7" s="142" t="s">
        <v>476</v>
      </c>
      <c r="B7" s="143"/>
      <c r="C7" s="143"/>
      <c r="D7" s="143"/>
      <c r="E7" s="143"/>
      <c r="F7" s="143"/>
      <c r="G7" s="143"/>
      <c r="H7" s="143"/>
      <c r="I7" s="143"/>
      <c r="J7" s="143"/>
      <c r="K7" s="143"/>
      <c r="L7" s="143"/>
      <c r="M7" s="143"/>
      <c r="N7" s="143"/>
      <c r="O7" s="143"/>
      <c r="P7" s="143"/>
      <c r="Q7" s="143"/>
      <c r="R7" s="143"/>
      <c r="S7" s="143"/>
      <c r="T7" s="144"/>
    </row>
    <row r="8" spans="1:20" ht="19.899999999999999" customHeight="1">
      <c r="A8" s="66"/>
      <c r="B8" s="66"/>
      <c r="C8" s="66"/>
      <c r="D8" s="63"/>
      <c r="E8" s="63"/>
      <c r="F8" s="36"/>
      <c r="G8" s="36"/>
      <c r="H8" s="36"/>
      <c r="I8" s="36"/>
      <c r="J8" s="36"/>
      <c r="K8" s="36"/>
      <c r="L8" s="36"/>
      <c r="M8" s="36"/>
      <c r="N8" s="36"/>
      <c r="O8" s="36"/>
      <c r="P8" s="36"/>
      <c r="Q8" s="36"/>
      <c r="R8" s="36"/>
      <c r="S8" s="36"/>
      <c r="T8" s="36"/>
    </row>
    <row r="9" spans="1:20" ht="19.899999999999999" customHeight="1">
      <c r="A9" s="67"/>
      <c r="B9" s="67"/>
      <c r="C9" s="67"/>
      <c r="D9" s="62"/>
      <c r="E9" s="68"/>
      <c r="F9" s="69"/>
      <c r="G9" s="69"/>
      <c r="H9" s="69"/>
      <c r="I9" s="69"/>
      <c r="J9" s="69"/>
      <c r="K9" s="69"/>
      <c r="L9" s="69"/>
      <c r="M9" s="69"/>
      <c r="N9" s="69"/>
      <c r="O9" s="69"/>
      <c r="P9" s="69"/>
      <c r="Q9" s="69"/>
      <c r="R9" s="69"/>
      <c r="S9" s="69"/>
      <c r="T9" s="69"/>
    </row>
  </sheetData>
  <mergeCells count="23">
    <mergeCell ref="A7:T7"/>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1:T1"/>
    <mergeCell ref="A2:Q2"/>
    <mergeCell ref="A3:R3"/>
    <mergeCell ref="S3:T3"/>
    <mergeCell ref="A4:C4"/>
    <mergeCell ref="S4:S5"/>
    <mergeCell ref="T4:T5"/>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8" workbookViewId="0">
      <selection activeCell="G6" sqref="G6"/>
    </sheetView>
  </sheetViews>
  <sheetFormatPr defaultColWidth="10" defaultRowHeight="13.5"/>
  <cols>
    <col min="1" max="1" width="6.375" customWidth="1"/>
    <col min="2" max="2" width="9.875" customWidth="1"/>
    <col min="3" max="3" width="52.375" customWidth="1"/>
  </cols>
  <sheetData>
    <row r="1" spans="1:3" ht="28.7" customHeight="1">
      <c r="A1" s="2"/>
      <c r="B1" s="126" t="s">
        <v>5</v>
      </c>
      <c r="C1" s="126"/>
    </row>
    <row r="2" spans="1:3" ht="21.95" customHeight="1">
      <c r="B2" s="126"/>
      <c r="C2" s="126"/>
    </row>
    <row r="3" spans="1:3" ht="27.2" customHeight="1">
      <c r="B3" s="125" t="s">
        <v>6</v>
      </c>
      <c r="C3" s="125"/>
    </row>
    <row r="4" spans="1:3" ht="28.5" customHeight="1">
      <c r="B4" s="118">
        <v>1</v>
      </c>
      <c r="C4" s="119" t="s">
        <v>7</v>
      </c>
    </row>
    <row r="5" spans="1:3" ht="28.5" customHeight="1">
      <c r="B5" s="118">
        <v>2</v>
      </c>
      <c r="C5" s="120" t="s">
        <v>8</v>
      </c>
    </row>
    <row r="6" spans="1:3" ht="28.5" customHeight="1">
      <c r="B6" s="118">
        <v>3</v>
      </c>
      <c r="C6" s="119" t="s">
        <v>9</v>
      </c>
    </row>
    <row r="7" spans="1:3" ht="28.5" customHeight="1">
      <c r="B7" s="118">
        <v>4</v>
      </c>
      <c r="C7" s="119" t="s">
        <v>10</v>
      </c>
    </row>
    <row r="8" spans="1:3" ht="28.5" customHeight="1">
      <c r="B8" s="118">
        <v>5</v>
      </c>
      <c r="C8" s="119" t="s">
        <v>11</v>
      </c>
    </row>
    <row r="9" spans="1:3" ht="28.5" customHeight="1">
      <c r="B9" s="118">
        <v>6</v>
      </c>
      <c r="C9" s="119" t="s">
        <v>12</v>
      </c>
    </row>
    <row r="10" spans="1:3" ht="28.5" customHeight="1">
      <c r="B10" s="118">
        <v>7</v>
      </c>
      <c r="C10" s="119" t="s">
        <v>13</v>
      </c>
    </row>
    <row r="11" spans="1:3" ht="28.5" customHeight="1">
      <c r="B11" s="118">
        <v>8</v>
      </c>
      <c r="C11" s="119" t="s">
        <v>14</v>
      </c>
    </row>
    <row r="12" spans="1:3" ht="28.5" customHeight="1">
      <c r="B12" s="118">
        <v>9</v>
      </c>
      <c r="C12" s="119" t="s">
        <v>15</v>
      </c>
    </row>
    <row r="13" spans="1:3" ht="28.5" customHeight="1">
      <c r="B13" s="118">
        <v>10</v>
      </c>
      <c r="C13" s="119" t="s">
        <v>16</v>
      </c>
    </row>
    <row r="14" spans="1:3" ht="28.5" customHeight="1">
      <c r="B14" s="118">
        <v>11</v>
      </c>
      <c r="C14" s="119" t="s">
        <v>17</v>
      </c>
    </row>
    <row r="15" spans="1:3" ht="28.5" customHeight="1">
      <c r="B15" s="118">
        <v>12</v>
      </c>
      <c r="C15" s="119" t="s">
        <v>18</v>
      </c>
    </row>
    <row r="16" spans="1:3" ht="28.5" customHeight="1">
      <c r="B16" s="118">
        <v>13</v>
      </c>
      <c r="C16" s="119" t="s">
        <v>19</v>
      </c>
    </row>
    <row r="17" spans="2:3" ht="28.5" customHeight="1">
      <c r="B17" s="118">
        <v>14</v>
      </c>
      <c r="C17" s="119" t="s">
        <v>20</v>
      </c>
    </row>
    <row r="18" spans="2:3" ht="28.5" customHeight="1">
      <c r="B18" s="118">
        <v>15</v>
      </c>
      <c r="C18" s="119" t="s">
        <v>21</v>
      </c>
    </row>
    <row r="19" spans="2:3" ht="28.5" customHeight="1">
      <c r="B19" s="118">
        <v>16</v>
      </c>
      <c r="C19" s="119" t="s">
        <v>22</v>
      </c>
    </row>
    <row r="20" spans="2:3" ht="28.5" customHeight="1">
      <c r="B20" s="118">
        <v>17</v>
      </c>
      <c r="C20" s="119" t="s">
        <v>23</v>
      </c>
    </row>
    <row r="21" spans="2:3" ht="28.5" customHeight="1">
      <c r="B21" s="118">
        <v>18</v>
      </c>
      <c r="C21" s="119" t="s">
        <v>24</v>
      </c>
    </row>
    <row r="22" spans="2:3" ht="28.5" customHeight="1">
      <c r="B22" s="118">
        <v>19</v>
      </c>
      <c r="C22" s="119" t="s">
        <v>25</v>
      </c>
    </row>
    <row r="23" spans="2:3" ht="28.5" customHeight="1">
      <c r="B23" s="118">
        <v>20</v>
      </c>
      <c r="C23" s="119" t="s">
        <v>26</v>
      </c>
    </row>
    <row r="24" spans="2:3" ht="28.5" customHeight="1">
      <c r="B24" s="118">
        <v>21</v>
      </c>
      <c r="C24" s="119" t="s">
        <v>27</v>
      </c>
    </row>
    <row r="25" spans="2:3" ht="28.5" customHeight="1">
      <c r="B25" s="118">
        <v>22</v>
      </c>
      <c r="C25" s="119" t="s">
        <v>28</v>
      </c>
    </row>
    <row r="26" spans="2:3" ht="28.5" customHeight="1">
      <c r="B26" s="118">
        <v>23</v>
      </c>
      <c r="C26" s="119" t="s">
        <v>29</v>
      </c>
    </row>
  </sheetData>
  <mergeCells count="2">
    <mergeCell ref="B3:C3"/>
    <mergeCell ref="B1:C2"/>
  </mergeCells>
  <phoneticPr fontId="25" type="noConversion"/>
  <printOptions horizontalCentered="1"/>
  <pageMargins left="7.8000001609325395E-2" right="7.8000001609325395E-2" top="7.8000001609325395E-2" bottom="7.8000001609325395E-2"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workbookViewId="0">
      <selection activeCell="H14" sqref="H14"/>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1" width="9.75" customWidth="1"/>
  </cols>
  <sheetData>
    <row r="1" spans="1:20" ht="14.25" customHeight="1">
      <c r="A1" s="2"/>
      <c r="S1" s="136" t="s">
        <v>478</v>
      </c>
      <c r="T1" s="136"/>
    </row>
    <row r="2" spans="1:20" ht="41.45" customHeight="1">
      <c r="A2" s="132" t="s">
        <v>24</v>
      </c>
      <c r="B2" s="132"/>
      <c r="C2" s="132"/>
      <c r="D2" s="132"/>
      <c r="E2" s="132"/>
      <c r="F2" s="132"/>
      <c r="G2" s="132"/>
      <c r="H2" s="132"/>
      <c r="I2" s="132"/>
      <c r="J2" s="132"/>
      <c r="K2" s="132"/>
      <c r="L2" s="132"/>
      <c r="M2" s="132"/>
      <c r="N2" s="132"/>
      <c r="O2" s="132"/>
      <c r="P2" s="132"/>
      <c r="Q2" s="132"/>
      <c r="R2" s="132"/>
      <c r="S2" s="132"/>
      <c r="T2" s="132"/>
    </row>
    <row r="3" spans="1:20" ht="18.75" customHeight="1">
      <c r="A3" s="128" t="s">
        <v>31</v>
      </c>
      <c r="B3" s="128"/>
      <c r="C3" s="128"/>
      <c r="D3" s="128"/>
      <c r="E3" s="128"/>
      <c r="F3" s="128"/>
      <c r="G3" s="128"/>
      <c r="H3" s="128"/>
      <c r="I3" s="128"/>
      <c r="J3" s="128"/>
      <c r="K3" s="128"/>
      <c r="L3" s="128"/>
      <c r="M3" s="128"/>
      <c r="N3" s="128"/>
      <c r="O3" s="128"/>
      <c r="P3" s="128"/>
      <c r="Q3" s="128"/>
      <c r="R3" s="128"/>
      <c r="S3" s="129" t="s">
        <v>32</v>
      </c>
      <c r="T3" s="129"/>
    </row>
    <row r="4" spans="1:20" ht="25.7" customHeight="1">
      <c r="A4" s="130" t="s">
        <v>222</v>
      </c>
      <c r="B4" s="130"/>
      <c r="C4" s="130"/>
      <c r="D4" s="130" t="s">
        <v>223</v>
      </c>
      <c r="E4" s="130" t="s">
        <v>224</v>
      </c>
      <c r="F4" s="130" t="s">
        <v>273</v>
      </c>
      <c r="G4" s="130" t="s">
        <v>172</v>
      </c>
      <c r="H4" s="130"/>
      <c r="I4" s="130"/>
      <c r="J4" s="130"/>
      <c r="K4" s="130" t="s">
        <v>173</v>
      </c>
      <c r="L4" s="130"/>
      <c r="M4" s="130"/>
      <c r="N4" s="130"/>
      <c r="O4" s="130"/>
      <c r="P4" s="130"/>
      <c r="Q4" s="130"/>
      <c r="R4" s="130"/>
      <c r="S4" s="130"/>
      <c r="T4" s="130"/>
    </row>
    <row r="5" spans="1:20" ht="43.7" customHeight="1">
      <c r="A5" s="4" t="s">
        <v>240</v>
      </c>
      <c r="B5" s="4" t="s">
        <v>241</v>
      </c>
      <c r="C5" s="4" t="s">
        <v>242</v>
      </c>
      <c r="D5" s="130"/>
      <c r="E5" s="130"/>
      <c r="F5" s="130"/>
      <c r="G5" s="4" t="s">
        <v>137</v>
      </c>
      <c r="H5" s="4" t="s">
        <v>274</v>
      </c>
      <c r="I5" s="4" t="s">
        <v>275</v>
      </c>
      <c r="J5" s="4" t="s">
        <v>234</v>
      </c>
      <c r="K5" s="4" t="s">
        <v>137</v>
      </c>
      <c r="L5" s="4" t="s">
        <v>277</v>
      </c>
      <c r="M5" s="4" t="s">
        <v>278</v>
      </c>
      <c r="N5" s="4" t="s">
        <v>236</v>
      </c>
      <c r="O5" s="4" t="s">
        <v>279</v>
      </c>
      <c r="P5" s="4" t="s">
        <v>280</v>
      </c>
      <c r="Q5" s="4" t="s">
        <v>281</v>
      </c>
      <c r="R5" s="4" t="s">
        <v>232</v>
      </c>
      <c r="S5" s="4" t="s">
        <v>235</v>
      </c>
      <c r="T5" s="4" t="s">
        <v>239</v>
      </c>
    </row>
    <row r="6" spans="1:20" ht="19.899999999999999" customHeight="1">
      <c r="A6" s="7"/>
      <c r="B6" s="7"/>
      <c r="C6" s="7"/>
      <c r="D6" s="7"/>
      <c r="E6" s="7" t="s">
        <v>137</v>
      </c>
      <c r="F6" s="25">
        <v>0</v>
      </c>
      <c r="G6" s="36"/>
      <c r="H6" s="36"/>
      <c r="I6" s="36"/>
      <c r="J6" s="36"/>
      <c r="K6" s="36"/>
      <c r="L6" s="36"/>
      <c r="M6" s="36"/>
      <c r="N6" s="36"/>
      <c r="O6" s="36"/>
      <c r="P6" s="36"/>
      <c r="Q6" s="36"/>
      <c r="R6" s="36"/>
      <c r="S6" s="36"/>
      <c r="T6" s="36"/>
    </row>
    <row r="7" spans="1:20" ht="19.899999999999999" customHeight="1">
      <c r="A7" s="142" t="s">
        <v>476</v>
      </c>
      <c r="B7" s="143"/>
      <c r="C7" s="143"/>
      <c r="D7" s="143"/>
      <c r="E7" s="143"/>
      <c r="F7" s="143"/>
      <c r="G7" s="143"/>
      <c r="H7" s="143"/>
      <c r="I7" s="143"/>
      <c r="J7" s="143"/>
      <c r="K7" s="143"/>
      <c r="L7" s="143"/>
      <c r="M7" s="143"/>
      <c r="N7" s="143"/>
      <c r="O7" s="143"/>
      <c r="P7" s="143"/>
      <c r="Q7" s="143"/>
      <c r="R7" s="143"/>
      <c r="S7" s="143"/>
      <c r="T7" s="144"/>
    </row>
    <row r="8" spans="1:20" ht="19.899999999999999" customHeight="1">
      <c r="A8" s="66"/>
      <c r="B8" s="66"/>
      <c r="C8" s="66"/>
      <c r="D8" s="63"/>
      <c r="E8" s="63"/>
      <c r="F8" s="36"/>
      <c r="G8" s="36"/>
      <c r="H8" s="36"/>
      <c r="I8" s="36"/>
      <c r="J8" s="36"/>
      <c r="K8" s="36"/>
      <c r="L8" s="36"/>
      <c r="M8" s="36"/>
      <c r="N8" s="36"/>
      <c r="O8" s="36"/>
      <c r="P8" s="36"/>
      <c r="Q8" s="36"/>
      <c r="R8" s="36"/>
      <c r="S8" s="36"/>
      <c r="T8" s="36"/>
    </row>
    <row r="9" spans="1:20" ht="19.899999999999999" customHeight="1">
      <c r="A9" s="67"/>
      <c r="B9" s="67"/>
      <c r="C9" s="67"/>
      <c r="D9" s="62"/>
      <c r="E9" s="68"/>
      <c r="F9" s="65"/>
      <c r="G9" s="14"/>
      <c r="H9" s="14"/>
      <c r="I9" s="14"/>
      <c r="J9" s="14"/>
      <c r="K9" s="14"/>
      <c r="L9" s="14"/>
      <c r="M9" s="14"/>
      <c r="N9" s="14"/>
      <c r="O9" s="14"/>
      <c r="P9" s="14"/>
      <c r="Q9" s="14"/>
      <c r="R9" s="14"/>
      <c r="S9" s="14"/>
      <c r="T9" s="14"/>
    </row>
  </sheetData>
  <mergeCells count="11">
    <mergeCell ref="A7:T7"/>
    <mergeCell ref="D4:D5"/>
    <mergeCell ref="E4:E5"/>
    <mergeCell ref="F4:F5"/>
    <mergeCell ref="S1:T1"/>
    <mergeCell ref="A2:T2"/>
    <mergeCell ref="A3:R3"/>
    <mergeCell ref="S3:T3"/>
    <mergeCell ref="A4:C4"/>
    <mergeCell ref="G4:J4"/>
    <mergeCell ref="K4:T4"/>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pane ySplit="6" topLeftCell="A7" activePane="bottomLeft" state="frozen"/>
      <selection pane="bottomLeft" activeCell="C7" sqref="C7"/>
    </sheetView>
  </sheetViews>
  <sheetFormatPr defaultColWidth="10" defaultRowHeight="13.5"/>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spans="1:8" ht="14.25" customHeight="1">
      <c r="A1" s="2"/>
      <c r="H1" s="60" t="s">
        <v>479</v>
      </c>
    </row>
    <row r="2" spans="1:8" ht="33.950000000000003" customHeight="1">
      <c r="A2" s="132" t="s">
        <v>480</v>
      </c>
      <c r="B2" s="132"/>
      <c r="C2" s="132"/>
      <c r="D2" s="132"/>
      <c r="E2" s="132"/>
      <c r="F2" s="132"/>
      <c r="G2" s="132"/>
      <c r="H2" s="132"/>
    </row>
    <row r="3" spans="1:8" ht="21.2" customHeight="1">
      <c r="A3" s="128" t="s">
        <v>31</v>
      </c>
      <c r="B3" s="128"/>
      <c r="C3" s="128"/>
      <c r="D3" s="128"/>
      <c r="E3" s="128"/>
      <c r="F3" s="128"/>
      <c r="G3" s="128"/>
      <c r="H3" s="3" t="s">
        <v>32</v>
      </c>
    </row>
    <row r="4" spans="1:8" ht="17.25" customHeight="1">
      <c r="A4" s="130" t="s">
        <v>170</v>
      </c>
      <c r="B4" s="130" t="s">
        <v>171</v>
      </c>
      <c r="C4" s="130" t="s">
        <v>137</v>
      </c>
      <c r="D4" s="130" t="s">
        <v>481</v>
      </c>
      <c r="E4" s="130"/>
      <c r="F4" s="130"/>
      <c r="G4" s="130"/>
      <c r="H4" s="130" t="s">
        <v>173</v>
      </c>
    </row>
    <row r="5" spans="1:8" ht="20.45" customHeight="1">
      <c r="A5" s="130"/>
      <c r="B5" s="130"/>
      <c r="C5" s="130"/>
      <c r="D5" s="130" t="s">
        <v>139</v>
      </c>
      <c r="E5" s="130" t="s">
        <v>296</v>
      </c>
      <c r="F5" s="130"/>
      <c r="G5" s="130" t="s">
        <v>297</v>
      </c>
      <c r="H5" s="130"/>
    </row>
    <row r="6" spans="1:8" ht="20.45" customHeight="1">
      <c r="A6" s="130"/>
      <c r="B6" s="130"/>
      <c r="C6" s="130"/>
      <c r="D6" s="130"/>
      <c r="E6" s="4" t="s">
        <v>274</v>
      </c>
      <c r="F6" s="4" t="s">
        <v>234</v>
      </c>
      <c r="G6" s="130"/>
      <c r="H6" s="130"/>
    </row>
    <row r="7" spans="1:8" ht="19.899999999999999" customHeight="1">
      <c r="A7" s="7"/>
      <c r="B7" s="6" t="s">
        <v>137</v>
      </c>
      <c r="C7" s="25">
        <v>0</v>
      </c>
      <c r="D7" s="36"/>
      <c r="E7" s="36"/>
      <c r="F7" s="36"/>
      <c r="G7" s="36"/>
      <c r="H7" s="36"/>
    </row>
    <row r="8" spans="1:8" ht="19.899999999999999" customHeight="1">
      <c r="A8" s="142" t="s">
        <v>476</v>
      </c>
      <c r="B8" s="143"/>
      <c r="C8" s="143"/>
      <c r="D8" s="143"/>
      <c r="E8" s="143"/>
      <c r="F8" s="143"/>
      <c r="G8" s="143"/>
      <c r="H8" s="144"/>
    </row>
    <row r="9" spans="1:8" ht="19.899999999999999" customHeight="1">
      <c r="A9" s="63"/>
      <c r="B9" s="63"/>
      <c r="C9" s="36"/>
      <c r="D9" s="36"/>
      <c r="E9" s="36"/>
      <c r="F9" s="36"/>
      <c r="G9" s="36"/>
      <c r="H9" s="36"/>
    </row>
    <row r="10" spans="1:8" ht="19.899999999999999" customHeight="1">
      <c r="A10" s="63"/>
      <c r="B10" s="63"/>
      <c r="C10" s="36"/>
      <c r="D10" s="36"/>
      <c r="E10" s="36"/>
      <c r="F10" s="36"/>
      <c r="G10" s="36"/>
      <c r="H10" s="36"/>
    </row>
    <row r="11" spans="1:8" ht="19.899999999999999" customHeight="1">
      <c r="A11" s="63"/>
      <c r="B11" s="63"/>
      <c r="C11" s="36"/>
      <c r="D11" s="36"/>
      <c r="E11" s="36"/>
      <c r="F11" s="36"/>
      <c r="G11" s="36"/>
      <c r="H11" s="36"/>
    </row>
    <row r="12" spans="1:8" ht="19.899999999999999" customHeight="1">
      <c r="A12" s="62"/>
      <c r="B12" s="62"/>
      <c r="C12" s="14"/>
      <c r="D12" s="14"/>
      <c r="E12" s="65"/>
      <c r="F12" s="65"/>
      <c r="G12" s="65"/>
      <c r="H12" s="65"/>
    </row>
  </sheetData>
  <mergeCells count="11">
    <mergeCell ref="A2:H2"/>
    <mergeCell ref="A3:G3"/>
    <mergeCell ref="D4:G4"/>
    <mergeCell ref="E5:F5"/>
    <mergeCell ref="A8:H8"/>
    <mergeCell ref="A4:A6"/>
    <mergeCell ref="B4:B6"/>
    <mergeCell ref="C4:C6"/>
    <mergeCell ref="D5:D6"/>
    <mergeCell ref="G5:G6"/>
    <mergeCell ref="H4:H6"/>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Zeros="0" workbookViewId="0">
      <pane ySplit="7" topLeftCell="A8" activePane="bottomLeft" state="frozen"/>
      <selection pane="bottomLeft" activeCell="D28" sqref="D28"/>
    </sheetView>
  </sheetViews>
  <sheetFormatPr defaultColWidth="10" defaultRowHeight="13.5"/>
  <cols>
    <col min="1" max="1" width="10.75" customWidth="1"/>
    <col min="2" max="2" width="22.75" customWidth="1"/>
    <col min="3" max="3" width="19.25" customWidth="1"/>
    <col min="4" max="4" width="16.75" customWidth="1"/>
    <col min="5" max="6" width="16.375" customWidth="1"/>
    <col min="7" max="8" width="17.625" customWidth="1"/>
  </cols>
  <sheetData>
    <row r="1" spans="1:8" ht="14.25" customHeight="1">
      <c r="A1" s="2"/>
      <c r="H1" s="60" t="s">
        <v>482</v>
      </c>
    </row>
    <row r="2" spans="1:8" ht="33.950000000000003" customHeight="1">
      <c r="A2" s="132" t="s">
        <v>26</v>
      </c>
      <c r="B2" s="132"/>
      <c r="C2" s="132"/>
      <c r="D2" s="132"/>
      <c r="E2" s="132"/>
      <c r="F2" s="132"/>
      <c r="G2" s="132"/>
      <c r="H2" s="132"/>
    </row>
    <row r="3" spans="1:8" ht="21.2" customHeight="1">
      <c r="A3" s="128" t="s">
        <v>31</v>
      </c>
      <c r="B3" s="128"/>
      <c r="C3" s="128"/>
      <c r="D3" s="128"/>
      <c r="E3" s="128"/>
      <c r="F3" s="128"/>
      <c r="G3" s="128"/>
      <c r="H3" s="3" t="s">
        <v>32</v>
      </c>
    </row>
    <row r="4" spans="1:8" ht="18" customHeight="1">
      <c r="A4" s="130" t="s">
        <v>170</v>
      </c>
      <c r="B4" s="130" t="s">
        <v>171</v>
      </c>
      <c r="C4" s="145" t="s">
        <v>483</v>
      </c>
      <c r="D4" s="145" t="s">
        <v>484</v>
      </c>
      <c r="E4" s="145"/>
      <c r="F4" s="145"/>
      <c r="G4" s="145"/>
      <c r="H4" s="145" t="s">
        <v>485</v>
      </c>
    </row>
    <row r="5" spans="1:8" ht="16.5" customHeight="1">
      <c r="A5" s="130"/>
      <c r="B5" s="130"/>
      <c r="C5" s="145"/>
      <c r="D5" s="146" t="s">
        <v>486</v>
      </c>
      <c r="E5" s="146" t="s">
        <v>487</v>
      </c>
      <c r="F5" s="146"/>
      <c r="G5" s="145" t="s">
        <v>488</v>
      </c>
      <c r="H5" s="145"/>
    </row>
    <row r="6" spans="1:8" ht="21.2" customHeight="1">
      <c r="A6" s="130"/>
      <c r="B6" s="130"/>
      <c r="C6" s="145"/>
      <c r="D6" s="146"/>
      <c r="E6" s="146"/>
      <c r="F6" s="146"/>
      <c r="G6" s="145"/>
      <c r="H6" s="145"/>
    </row>
    <row r="7" spans="1:8" ht="21.2" customHeight="1">
      <c r="A7" s="130"/>
      <c r="B7" s="130"/>
      <c r="C7" s="145"/>
      <c r="D7" s="146"/>
      <c r="E7" s="8" t="s">
        <v>489</v>
      </c>
      <c r="F7" s="8" t="s">
        <v>490</v>
      </c>
      <c r="G7" s="145"/>
      <c r="H7" s="145"/>
    </row>
    <row r="8" spans="1:8" ht="19.899999999999999" customHeight="1">
      <c r="A8" s="7"/>
      <c r="B8" s="6" t="s">
        <v>137</v>
      </c>
      <c r="C8" s="25">
        <f t="shared" ref="C8:H8" si="0">C9</f>
        <v>248.56</v>
      </c>
      <c r="D8" s="25">
        <f t="shared" si="0"/>
        <v>0</v>
      </c>
      <c r="E8" s="25">
        <f t="shared" si="0"/>
        <v>0</v>
      </c>
      <c r="F8" s="25">
        <f t="shared" si="0"/>
        <v>0</v>
      </c>
      <c r="G8" s="25">
        <f t="shared" si="0"/>
        <v>0</v>
      </c>
      <c r="H8" s="25">
        <f t="shared" si="0"/>
        <v>248.56</v>
      </c>
    </row>
    <row r="9" spans="1:8" ht="19.899999999999999" customHeight="1">
      <c r="A9" s="24" t="s">
        <v>155</v>
      </c>
      <c r="B9" s="24" t="s">
        <v>156</v>
      </c>
      <c r="C9" s="25">
        <f t="shared" ref="C9:H9" si="1">C10+C14+C18+C22</f>
        <v>248.56</v>
      </c>
      <c r="D9" s="25">
        <f t="shared" si="1"/>
        <v>0</v>
      </c>
      <c r="E9" s="25">
        <f t="shared" si="1"/>
        <v>0</v>
      </c>
      <c r="F9" s="25">
        <f t="shared" si="1"/>
        <v>0</v>
      </c>
      <c r="G9" s="25">
        <f t="shared" si="1"/>
        <v>0</v>
      </c>
      <c r="H9" s="25">
        <f t="shared" si="1"/>
        <v>248.56</v>
      </c>
    </row>
    <row r="10" spans="1:8" ht="19.899999999999999" customHeight="1">
      <c r="A10" s="63" t="s">
        <v>161</v>
      </c>
      <c r="B10" s="63" t="s">
        <v>162</v>
      </c>
      <c r="C10" s="25">
        <f t="shared" ref="C10:H10" si="2">C11</f>
        <v>73.56</v>
      </c>
      <c r="D10" s="25">
        <f t="shared" si="2"/>
        <v>0</v>
      </c>
      <c r="E10" s="25">
        <f t="shared" si="2"/>
        <v>0</v>
      </c>
      <c r="F10" s="25">
        <f t="shared" si="2"/>
        <v>0</v>
      </c>
      <c r="G10" s="25">
        <f t="shared" si="2"/>
        <v>0</v>
      </c>
      <c r="H10" s="25">
        <f t="shared" si="2"/>
        <v>73.56</v>
      </c>
    </row>
    <row r="11" spans="1:8" ht="19.899999999999999" customHeight="1">
      <c r="A11" s="63" t="s">
        <v>190</v>
      </c>
      <c r="B11" s="63" t="s">
        <v>191</v>
      </c>
      <c r="C11" s="25">
        <f t="shared" ref="C11:H11" si="3">C12</f>
        <v>73.56</v>
      </c>
      <c r="D11" s="25">
        <f t="shared" si="3"/>
        <v>0</v>
      </c>
      <c r="E11" s="25">
        <f t="shared" si="3"/>
        <v>0</v>
      </c>
      <c r="F11" s="25">
        <f t="shared" si="3"/>
        <v>0</v>
      </c>
      <c r="G11" s="25">
        <f t="shared" si="3"/>
        <v>0</v>
      </c>
      <c r="H11" s="25">
        <f t="shared" si="3"/>
        <v>73.56</v>
      </c>
    </row>
    <row r="12" spans="1:8" ht="19.899999999999999" customHeight="1">
      <c r="A12" s="63" t="s">
        <v>306</v>
      </c>
      <c r="B12" s="63" t="s">
        <v>307</v>
      </c>
      <c r="C12" s="25">
        <f t="shared" ref="C12:H12" si="4">C13</f>
        <v>73.56</v>
      </c>
      <c r="D12" s="25">
        <f t="shared" si="4"/>
        <v>0</v>
      </c>
      <c r="E12" s="25">
        <f t="shared" si="4"/>
        <v>0</v>
      </c>
      <c r="F12" s="25">
        <f t="shared" si="4"/>
        <v>0</v>
      </c>
      <c r="G12" s="25">
        <f t="shared" si="4"/>
        <v>0</v>
      </c>
      <c r="H12" s="25">
        <f t="shared" si="4"/>
        <v>73.56</v>
      </c>
    </row>
    <row r="13" spans="1:8" ht="19.899999999999999" customHeight="1">
      <c r="A13" s="62" t="s">
        <v>314</v>
      </c>
      <c r="B13" s="62" t="s">
        <v>315</v>
      </c>
      <c r="C13" s="28">
        <f>D13+H13</f>
        <v>73.56</v>
      </c>
      <c r="D13" s="28">
        <f>E13+F13+G13</f>
        <v>0</v>
      </c>
      <c r="E13" s="64"/>
      <c r="F13" s="64"/>
      <c r="G13" s="64"/>
      <c r="H13" s="64">
        <v>73.56</v>
      </c>
    </row>
    <row r="14" spans="1:8" ht="19.899999999999999" customHeight="1">
      <c r="A14" s="63" t="s">
        <v>163</v>
      </c>
      <c r="B14" s="63" t="s">
        <v>164</v>
      </c>
      <c r="C14" s="25">
        <v>125</v>
      </c>
      <c r="D14" s="25"/>
      <c r="E14" s="25"/>
      <c r="F14" s="25"/>
      <c r="G14" s="25"/>
      <c r="H14" s="25">
        <v>125</v>
      </c>
    </row>
    <row r="15" spans="1:8" ht="19.899999999999999" customHeight="1">
      <c r="A15" s="63" t="s">
        <v>190</v>
      </c>
      <c r="B15" s="63" t="s">
        <v>191</v>
      </c>
      <c r="C15" s="25">
        <v>125</v>
      </c>
      <c r="D15" s="25"/>
      <c r="E15" s="25"/>
      <c r="F15" s="25"/>
      <c r="G15" s="25"/>
      <c r="H15" s="25">
        <v>125</v>
      </c>
    </row>
    <row r="16" spans="1:8" ht="19.899999999999999" customHeight="1">
      <c r="A16" s="63" t="s">
        <v>306</v>
      </c>
      <c r="B16" s="63" t="s">
        <v>307</v>
      </c>
      <c r="C16" s="25">
        <v>125</v>
      </c>
      <c r="D16" s="25"/>
      <c r="E16" s="25"/>
      <c r="F16" s="25"/>
      <c r="G16" s="25"/>
      <c r="H16" s="25">
        <v>125</v>
      </c>
    </row>
    <row r="17" spans="1:8" ht="19.899999999999999" customHeight="1">
      <c r="A17" s="62" t="s">
        <v>314</v>
      </c>
      <c r="B17" s="62" t="s">
        <v>315</v>
      </c>
      <c r="C17" s="28">
        <f>D17+H17</f>
        <v>125</v>
      </c>
      <c r="D17" s="28">
        <f>E17+F17+G17</f>
        <v>0</v>
      </c>
      <c r="E17" s="64"/>
      <c r="F17" s="64"/>
      <c r="G17" s="64"/>
      <c r="H17" s="64">
        <v>125</v>
      </c>
    </row>
    <row r="18" spans="1:8" ht="19.899999999999999" customHeight="1">
      <c r="A18" s="63" t="s">
        <v>165</v>
      </c>
      <c r="B18" s="63" t="s">
        <v>166</v>
      </c>
      <c r="C18" s="25">
        <f t="shared" ref="C18:H18" si="5">C19</f>
        <v>10</v>
      </c>
      <c r="D18" s="25">
        <f t="shared" si="5"/>
        <v>0</v>
      </c>
      <c r="E18" s="25">
        <f t="shared" si="5"/>
        <v>0</v>
      </c>
      <c r="F18" s="25">
        <f t="shared" si="5"/>
        <v>0</v>
      </c>
      <c r="G18" s="25">
        <f t="shared" si="5"/>
        <v>0</v>
      </c>
      <c r="H18" s="25">
        <f t="shared" si="5"/>
        <v>10</v>
      </c>
    </row>
    <row r="19" spans="1:8" ht="19.899999999999999" customHeight="1">
      <c r="A19" s="63" t="s">
        <v>190</v>
      </c>
      <c r="B19" s="63" t="s">
        <v>191</v>
      </c>
      <c r="C19" s="25">
        <f t="shared" ref="C19:H19" si="6">C20</f>
        <v>10</v>
      </c>
      <c r="D19" s="25">
        <f t="shared" si="6"/>
        <v>0</v>
      </c>
      <c r="E19" s="25">
        <f t="shared" si="6"/>
        <v>0</v>
      </c>
      <c r="F19" s="25">
        <f t="shared" si="6"/>
        <v>0</v>
      </c>
      <c r="G19" s="25">
        <f t="shared" si="6"/>
        <v>0</v>
      </c>
      <c r="H19" s="25">
        <f t="shared" si="6"/>
        <v>10</v>
      </c>
    </row>
    <row r="20" spans="1:8" ht="19.899999999999999" customHeight="1">
      <c r="A20" s="63" t="s">
        <v>306</v>
      </c>
      <c r="B20" s="63" t="s">
        <v>307</v>
      </c>
      <c r="C20" s="25">
        <f t="shared" ref="C20:H20" si="7">C21</f>
        <v>10</v>
      </c>
      <c r="D20" s="25">
        <f t="shared" si="7"/>
        <v>0</v>
      </c>
      <c r="E20" s="25">
        <f t="shared" si="7"/>
        <v>0</v>
      </c>
      <c r="F20" s="25">
        <f t="shared" si="7"/>
        <v>0</v>
      </c>
      <c r="G20" s="25">
        <f t="shared" si="7"/>
        <v>0</v>
      </c>
      <c r="H20" s="25">
        <f t="shared" si="7"/>
        <v>10</v>
      </c>
    </row>
    <row r="21" spans="1:8" ht="19.899999999999999" customHeight="1">
      <c r="A21" s="62" t="s">
        <v>316</v>
      </c>
      <c r="B21" s="62" t="s">
        <v>317</v>
      </c>
      <c r="C21" s="28">
        <f>D21+H21</f>
        <v>10</v>
      </c>
      <c r="D21" s="28">
        <f>E21+F21+G21</f>
        <v>0</v>
      </c>
      <c r="E21" s="64"/>
      <c r="F21" s="64"/>
      <c r="G21" s="64"/>
      <c r="H21" s="64">
        <v>10</v>
      </c>
    </row>
    <row r="22" spans="1:8" ht="19.899999999999999" customHeight="1">
      <c r="A22" s="63" t="s">
        <v>167</v>
      </c>
      <c r="B22" s="63" t="s">
        <v>168</v>
      </c>
      <c r="C22" s="25">
        <f t="shared" ref="C22:H22" si="8">C23</f>
        <v>40</v>
      </c>
      <c r="D22" s="25">
        <f t="shared" si="8"/>
        <v>0</v>
      </c>
      <c r="E22" s="25">
        <f t="shared" si="8"/>
        <v>0</v>
      </c>
      <c r="F22" s="25">
        <f t="shared" si="8"/>
        <v>0</v>
      </c>
      <c r="G22" s="25">
        <f t="shared" si="8"/>
        <v>0</v>
      </c>
      <c r="H22" s="25">
        <f t="shared" si="8"/>
        <v>40</v>
      </c>
    </row>
    <row r="23" spans="1:8" ht="19.899999999999999" customHeight="1">
      <c r="A23" s="63" t="s">
        <v>190</v>
      </c>
      <c r="B23" s="63" t="s">
        <v>191</v>
      </c>
      <c r="C23" s="25">
        <f t="shared" ref="C23:H23" si="9">C24</f>
        <v>40</v>
      </c>
      <c r="D23" s="25">
        <f t="shared" si="9"/>
        <v>0</v>
      </c>
      <c r="E23" s="25">
        <f t="shared" si="9"/>
        <v>0</v>
      </c>
      <c r="F23" s="25">
        <f t="shared" si="9"/>
        <v>0</v>
      </c>
      <c r="G23" s="25">
        <f t="shared" si="9"/>
        <v>0</v>
      </c>
      <c r="H23" s="25">
        <f t="shared" si="9"/>
        <v>40</v>
      </c>
    </row>
    <row r="24" spans="1:8" ht="19.899999999999999" customHeight="1">
      <c r="A24" s="63" t="s">
        <v>306</v>
      </c>
      <c r="B24" s="63" t="s">
        <v>307</v>
      </c>
      <c r="C24" s="25">
        <f t="shared" ref="C24:H24" si="10">C25</f>
        <v>40</v>
      </c>
      <c r="D24" s="25">
        <f t="shared" si="10"/>
        <v>0</v>
      </c>
      <c r="E24" s="25">
        <f t="shared" si="10"/>
        <v>0</v>
      </c>
      <c r="F24" s="25">
        <f t="shared" si="10"/>
        <v>0</v>
      </c>
      <c r="G24" s="25">
        <f t="shared" si="10"/>
        <v>0</v>
      </c>
      <c r="H24" s="25">
        <f t="shared" si="10"/>
        <v>40</v>
      </c>
    </row>
    <row r="25" spans="1:8" ht="19.899999999999999" customHeight="1">
      <c r="A25" s="62" t="s">
        <v>316</v>
      </c>
      <c r="B25" s="62" t="s">
        <v>317</v>
      </c>
      <c r="C25" s="28">
        <f>D25+H25</f>
        <v>40</v>
      </c>
      <c r="D25" s="28">
        <f>E25+F25+G25</f>
        <v>0</v>
      </c>
      <c r="E25" s="64"/>
      <c r="F25" s="64"/>
      <c r="G25" s="64"/>
      <c r="H25" s="64">
        <v>40</v>
      </c>
    </row>
  </sheetData>
  <mergeCells count="10">
    <mergeCell ref="A2:H2"/>
    <mergeCell ref="A3:G3"/>
    <mergeCell ref="D4:G4"/>
    <mergeCell ref="A4:A7"/>
    <mergeCell ref="B4:B7"/>
    <mergeCell ref="C4:C7"/>
    <mergeCell ref="D5:D7"/>
    <mergeCell ref="G5:G7"/>
    <mergeCell ref="H4:H7"/>
    <mergeCell ref="E5:F6"/>
  </mergeCells>
  <phoneticPr fontId="25" type="noConversion"/>
  <printOptions horizontalCentered="1"/>
  <pageMargins left="7.8000001609325395E-2" right="7.8000001609325395E-2" top="7.8000001609325395E-2" bottom="7.8000001609325395E-2" header="0" footer="0"/>
  <pageSetup paperSize="9" orientation="landscape"/>
  <ignoredErrors>
    <ignoredError sqref="C9:G9"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Zeros="0" workbookViewId="0">
      <selection activeCell="E9" sqref="E9:E16"/>
    </sheetView>
  </sheetViews>
  <sheetFormatPr defaultColWidth="10" defaultRowHeight="13.5"/>
  <cols>
    <col min="1" max="1" width="10" customWidth="1"/>
    <col min="2" max="2" width="17" customWidth="1"/>
    <col min="3" max="3" width="13.25" customWidth="1"/>
    <col min="4" max="14" width="7.75" customWidth="1"/>
  </cols>
  <sheetData>
    <row r="1" spans="1:14" ht="14.25" customHeight="1">
      <c r="A1" s="2"/>
      <c r="M1" s="136" t="s">
        <v>491</v>
      </c>
      <c r="N1" s="136"/>
    </row>
    <row r="2" spans="1:14" ht="39.950000000000003" customHeight="1">
      <c r="A2" s="132" t="s">
        <v>27</v>
      </c>
      <c r="B2" s="132"/>
      <c r="C2" s="132"/>
      <c r="D2" s="132"/>
      <c r="E2" s="132"/>
      <c r="F2" s="132"/>
      <c r="G2" s="132"/>
      <c r="H2" s="132"/>
      <c r="I2" s="132"/>
      <c r="J2" s="132"/>
      <c r="K2" s="132"/>
      <c r="L2" s="132"/>
      <c r="M2" s="132"/>
      <c r="N2" s="132"/>
    </row>
    <row r="3" spans="1:14" ht="15.75" customHeight="1">
      <c r="A3" s="128" t="s">
        <v>31</v>
      </c>
      <c r="B3" s="128"/>
      <c r="C3" s="128"/>
      <c r="D3" s="128"/>
      <c r="E3" s="128"/>
      <c r="F3" s="128"/>
      <c r="G3" s="128"/>
      <c r="H3" s="128"/>
      <c r="I3" s="128"/>
      <c r="J3" s="128"/>
      <c r="K3" s="128"/>
      <c r="L3" s="128"/>
      <c r="M3" s="129" t="s">
        <v>32</v>
      </c>
      <c r="N3" s="129"/>
    </row>
    <row r="4" spans="1:14" ht="22.7" customHeight="1">
      <c r="A4" s="130" t="s">
        <v>223</v>
      </c>
      <c r="B4" s="130" t="s">
        <v>492</v>
      </c>
      <c r="C4" s="130" t="s">
        <v>493</v>
      </c>
      <c r="D4" s="130"/>
      <c r="E4" s="130"/>
      <c r="F4" s="130"/>
      <c r="G4" s="130"/>
      <c r="H4" s="130"/>
      <c r="I4" s="130"/>
      <c r="J4" s="130"/>
      <c r="K4" s="130"/>
      <c r="L4" s="130"/>
      <c r="M4" s="130" t="s">
        <v>494</v>
      </c>
      <c r="N4" s="130"/>
    </row>
    <row r="5" spans="1:14" ht="27.95" customHeight="1">
      <c r="A5" s="130"/>
      <c r="B5" s="130"/>
      <c r="C5" s="130" t="s">
        <v>495</v>
      </c>
      <c r="D5" s="130" t="s">
        <v>140</v>
      </c>
      <c r="E5" s="130"/>
      <c r="F5" s="130"/>
      <c r="G5" s="130"/>
      <c r="H5" s="130"/>
      <c r="I5" s="130"/>
      <c r="J5" s="130" t="s">
        <v>496</v>
      </c>
      <c r="K5" s="130" t="s">
        <v>142</v>
      </c>
      <c r="L5" s="130" t="s">
        <v>143</v>
      </c>
      <c r="M5" s="130" t="s">
        <v>497</v>
      </c>
      <c r="N5" s="130" t="s">
        <v>498</v>
      </c>
    </row>
    <row r="6" spans="1:14" ht="39.200000000000003" customHeight="1">
      <c r="A6" s="130"/>
      <c r="B6" s="130"/>
      <c r="C6" s="130"/>
      <c r="D6" s="4" t="s">
        <v>499</v>
      </c>
      <c r="E6" s="4" t="s">
        <v>500</v>
      </c>
      <c r="F6" s="4" t="s">
        <v>501</v>
      </c>
      <c r="G6" s="4" t="s">
        <v>502</v>
      </c>
      <c r="H6" s="4" t="s">
        <v>503</v>
      </c>
      <c r="I6" s="4" t="s">
        <v>504</v>
      </c>
      <c r="J6" s="130"/>
      <c r="K6" s="130"/>
      <c r="L6" s="130"/>
      <c r="M6" s="130"/>
      <c r="N6" s="130"/>
    </row>
    <row r="7" spans="1:14" ht="21.95" customHeight="1">
      <c r="A7" s="7"/>
      <c r="B7" s="6" t="s">
        <v>137</v>
      </c>
      <c r="C7" s="25">
        <f>C8</f>
        <v>1808.55</v>
      </c>
      <c r="D7" s="25">
        <f t="shared" ref="D7:M7" si="0">D8</f>
        <v>1559.99</v>
      </c>
      <c r="E7" s="25">
        <f t="shared" si="0"/>
        <v>1559.99</v>
      </c>
      <c r="F7" s="25">
        <f t="shared" si="0"/>
        <v>0</v>
      </c>
      <c r="G7" s="25">
        <f t="shared" si="0"/>
        <v>0</v>
      </c>
      <c r="H7" s="25">
        <f t="shared" si="0"/>
        <v>0</v>
      </c>
      <c r="I7" s="25">
        <f t="shared" si="0"/>
        <v>0</v>
      </c>
      <c r="J7" s="25">
        <f t="shared" si="0"/>
        <v>0</v>
      </c>
      <c r="K7" s="25">
        <f t="shared" si="0"/>
        <v>0</v>
      </c>
      <c r="L7" s="25">
        <f t="shared" si="0"/>
        <v>0</v>
      </c>
      <c r="M7" s="25">
        <f t="shared" si="0"/>
        <v>1808.55</v>
      </c>
      <c r="N7" s="61"/>
    </row>
    <row r="8" spans="1:14" ht="21.95" customHeight="1">
      <c r="A8" s="24" t="s">
        <v>155</v>
      </c>
      <c r="B8" s="24" t="s">
        <v>156</v>
      </c>
      <c r="C8" s="25">
        <f>M8</f>
        <v>1808.55</v>
      </c>
      <c r="D8" s="25">
        <f>SUM(E8:I8)</f>
        <v>1559.99</v>
      </c>
      <c r="E8" s="25">
        <f>SUM(E9:E24)</f>
        <v>1559.99</v>
      </c>
      <c r="F8" s="25"/>
      <c r="G8" s="25"/>
      <c r="H8" s="25"/>
      <c r="I8" s="25"/>
      <c r="J8" s="25"/>
      <c r="K8" s="25"/>
      <c r="L8" s="25"/>
      <c r="M8" s="25">
        <f>SUM(M9:M24)</f>
        <v>1808.55</v>
      </c>
      <c r="N8" s="61"/>
    </row>
    <row r="9" spans="1:14" ht="31.9" customHeight="1">
      <c r="A9" s="62" t="s">
        <v>505</v>
      </c>
      <c r="B9" s="62" t="s">
        <v>506</v>
      </c>
      <c r="C9" s="25">
        <f>M9</f>
        <v>180</v>
      </c>
      <c r="D9" s="28">
        <f>SUM(E9:I9)</f>
        <v>180</v>
      </c>
      <c r="E9" s="28">
        <v>180</v>
      </c>
      <c r="F9" s="28"/>
      <c r="G9" s="28"/>
      <c r="H9" s="28"/>
      <c r="I9" s="28"/>
      <c r="J9" s="28"/>
      <c r="K9" s="28"/>
      <c r="L9" s="28"/>
      <c r="M9" s="28">
        <v>180</v>
      </c>
      <c r="N9" s="29"/>
    </row>
    <row r="10" spans="1:14" ht="31.9" customHeight="1">
      <c r="A10" s="62" t="s">
        <v>505</v>
      </c>
      <c r="B10" s="62" t="s">
        <v>507</v>
      </c>
      <c r="C10" s="25">
        <f t="shared" ref="C10:C24" si="1">M10</f>
        <v>99</v>
      </c>
      <c r="D10" s="28">
        <f t="shared" ref="D10:D19" si="2">SUM(E10:I10)</f>
        <v>99</v>
      </c>
      <c r="E10" s="28">
        <v>99</v>
      </c>
      <c r="F10" s="28"/>
      <c r="G10" s="28"/>
      <c r="H10" s="28"/>
      <c r="I10" s="28"/>
      <c r="J10" s="28"/>
      <c r="K10" s="28"/>
      <c r="L10" s="28"/>
      <c r="M10" s="28">
        <v>99</v>
      </c>
      <c r="N10" s="29"/>
    </row>
    <row r="11" spans="1:14" ht="31.9" customHeight="1">
      <c r="A11" s="62" t="s">
        <v>505</v>
      </c>
      <c r="B11" s="62" t="s">
        <v>508</v>
      </c>
      <c r="C11" s="25">
        <f t="shared" si="1"/>
        <v>15</v>
      </c>
      <c r="D11" s="28">
        <f t="shared" si="2"/>
        <v>15</v>
      </c>
      <c r="E11" s="28">
        <v>15</v>
      </c>
      <c r="F11" s="28"/>
      <c r="G11" s="28"/>
      <c r="H11" s="28"/>
      <c r="I11" s="28"/>
      <c r="J11" s="28"/>
      <c r="K11" s="28"/>
      <c r="L11" s="28"/>
      <c r="M11" s="28">
        <v>15</v>
      </c>
      <c r="N11" s="29"/>
    </row>
    <row r="12" spans="1:14" ht="31.9" customHeight="1">
      <c r="A12" s="62" t="s">
        <v>505</v>
      </c>
      <c r="B12" s="62" t="s">
        <v>509</v>
      </c>
      <c r="C12" s="25">
        <f t="shared" si="1"/>
        <v>107.04</v>
      </c>
      <c r="D12" s="28">
        <f t="shared" si="2"/>
        <v>107.04</v>
      </c>
      <c r="E12" s="28">
        <v>107.04</v>
      </c>
      <c r="F12" s="28"/>
      <c r="G12" s="28"/>
      <c r="H12" s="28"/>
      <c r="I12" s="28"/>
      <c r="J12" s="28"/>
      <c r="K12" s="28"/>
      <c r="L12" s="28"/>
      <c r="M12" s="28">
        <v>107.04</v>
      </c>
      <c r="N12" s="29"/>
    </row>
    <row r="13" spans="1:14" ht="31.9" customHeight="1">
      <c r="A13" s="62" t="s">
        <v>505</v>
      </c>
      <c r="B13" s="62" t="s">
        <v>510</v>
      </c>
      <c r="C13" s="25">
        <f t="shared" si="1"/>
        <v>550</v>
      </c>
      <c r="D13" s="28">
        <f t="shared" si="2"/>
        <v>550</v>
      </c>
      <c r="E13" s="28">
        <v>550</v>
      </c>
      <c r="F13" s="28"/>
      <c r="G13" s="28"/>
      <c r="H13" s="28"/>
      <c r="I13" s="28"/>
      <c r="J13" s="28"/>
      <c r="K13" s="28"/>
      <c r="L13" s="28"/>
      <c r="M13" s="28">
        <v>550</v>
      </c>
      <c r="N13" s="29"/>
    </row>
    <row r="14" spans="1:14" ht="31.9" customHeight="1">
      <c r="A14" s="62" t="s">
        <v>505</v>
      </c>
      <c r="B14" s="62" t="s">
        <v>511</v>
      </c>
      <c r="C14" s="25">
        <f t="shared" si="1"/>
        <v>20</v>
      </c>
      <c r="D14" s="28">
        <f t="shared" si="2"/>
        <v>20</v>
      </c>
      <c r="E14" s="28">
        <v>20</v>
      </c>
      <c r="F14" s="28"/>
      <c r="G14" s="28"/>
      <c r="H14" s="28"/>
      <c r="I14" s="28"/>
      <c r="J14" s="28"/>
      <c r="K14" s="28"/>
      <c r="L14" s="28"/>
      <c r="M14" s="28">
        <v>20</v>
      </c>
      <c r="N14" s="29"/>
    </row>
    <row r="15" spans="1:14" ht="31.9" customHeight="1">
      <c r="A15" s="62" t="s">
        <v>505</v>
      </c>
      <c r="B15" s="62" t="s">
        <v>512</v>
      </c>
      <c r="C15" s="25">
        <f t="shared" si="1"/>
        <v>100</v>
      </c>
      <c r="D15" s="28">
        <f t="shared" si="2"/>
        <v>100</v>
      </c>
      <c r="E15" s="28">
        <v>100</v>
      </c>
      <c r="F15" s="28"/>
      <c r="G15" s="28"/>
      <c r="H15" s="28"/>
      <c r="I15" s="28"/>
      <c r="J15" s="28"/>
      <c r="K15" s="28"/>
      <c r="L15" s="28"/>
      <c r="M15" s="28">
        <v>100</v>
      </c>
      <c r="N15" s="29"/>
    </row>
    <row r="16" spans="1:14" ht="31.9" customHeight="1">
      <c r="A16" s="62" t="s">
        <v>505</v>
      </c>
      <c r="B16" s="62" t="s">
        <v>513</v>
      </c>
      <c r="C16" s="25">
        <f t="shared" si="1"/>
        <v>55</v>
      </c>
      <c r="D16" s="28">
        <f t="shared" si="2"/>
        <v>55</v>
      </c>
      <c r="E16" s="28">
        <v>55</v>
      </c>
      <c r="F16" s="28"/>
      <c r="G16" s="28"/>
      <c r="H16" s="28"/>
      <c r="I16" s="28"/>
      <c r="J16" s="28"/>
      <c r="K16" s="28"/>
      <c r="L16" s="28"/>
      <c r="M16" s="28">
        <v>55</v>
      </c>
      <c r="N16" s="29"/>
    </row>
    <row r="17" spans="1:14" ht="31.9" customHeight="1">
      <c r="A17" s="62" t="s">
        <v>514</v>
      </c>
      <c r="B17" s="62" t="s">
        <v>515</v>
      </c>
      <c r="C17" s="25">
        <f t="shared" si="1"/>
        <v>3</v>
      </c>
      <c r="D17" s="28">
        <f t="shared" si="2"/>
        <v>3</v>
      </c>
      <c r="E17" s="28">
        <v>3</v>
      </c>
      <c r="F17" s="28"/>
      <c r="G17" s="28"/>
      <c r="H17" s="28"/>
      <c r="I17" s="28"/>
      <c r="J17" s="28"/>
      <c r="K17" s="28"/>
      <c r="L17" s="28"/>
      <c r="M17" s="28">
        <v>3</v>
      </c>
      <c r="N17" s="29"/>
    </row>
    <row r="18" spans="1:14" ht="31.9" customHeight="1">
      <c r="A18" s="62" t="s">
        <v>516</v>
      </c>
      <c r="B18" s="62" t="s">
        <v>517</v>
      </c>
      <c r="C18" s="25">
        <f t="shared" si="1"/>
        <v>139</v>
      </c>
      <c r="D18" s="28">
        <f t="shared" si="2"/>
        <v>65.44</v>
      </c>
      <c r="E18" s="28">
        <v>65.44</v>
      </c>
      <c r="F18" s="28"/>
      <c r="G18" s="28"/>
      <c r="H18" s="28"/>
      <c r="I18" s="28"/>
      <c r="J18" s="28"/>
      <c r="K18" s="28"/>
      <c r="L18" s="28"/>
      <c r="M18" s="28">
        <v>139</v>
      </c>
      <c r="N18" s="29"/>
    </row>
    <row r="19" spans="1:14" ht="31.9" customHeight="1">
      <c r="A19" s="62" t="s">
        <v>518</v>
      </c>
      <c r="B19" s="62" t="s">
        <v>519</v>
      </c>
      <c r="C19" s="25">
        <f t="shared" si="1"/>
        <v>145.19999999999999</v>
      </c>
      <c r="D19" s="28">
        <f t="shared" si="2"/>
        <v>20.2</v>
      </c>
      <c r="E19" s="28">
        <v>20.2</v>
      </c>
      <c r="F19" s="28"/>
      <c r="G19" s="28"/>
      <c r="H19" s="28"/>
      <c r="I19" s="28"/>
      <c r="J19" s="28"/>
      <c r="K19" s="28"/>
      <c r="L19" s="28"/>
      <c r="M19" s="28">
        <v>145.19999999999999</v>
      </c>
      <c r="N19" s="29"/>
    </row>
    <row r="20" spans="1:14" ht="31.9" customHeight="1">
      <c r="A20" s="62" t="s">
        <v>520</v>
      </c>
      <c r="B20" s="62" t="s">
        <v>521</v>
      </c>
      <c r="C20" s="25">
        <f t="shared" si="1"/>
        <v>10</v>
      </c>
      <c r="D20" s="28"/>
      <c r="E20" s="28"/>
      <c r="F20" s="28"/>
      <c r="G20" s="28"/>
      <c r="H20" s="28"/>
      <c r="I20" s="28"/>
      <c r="J20" s="28"/>
      <c r="K20" s="28"/>
      <c r="L20" s="28"/>
      <c r="M20" s="28">
        <v>10</v>
      </c>
      <c r="N20" s="29"/>
    </row>
    <row r="21" spans="1:14" ht="31.9" customHeight="1">
      <c r="A21" s="62" t="s">
        <v>520</v>
      </c>
      <c r="B21" s="62" t="s">
        <v>522</v>
      </c>
      <c r="C21" s="25">
        <f t="shared" si="1"/>
        <v>112.19</v>
      </c>
      <c r="D21" s="28">
        <v>112.19</v>
      </c>
      <c r="E21" s="28">
        <v>112.19</v>
      </c>
      <c r="F21" s="28"/>
      <c r="G21" s="28"/>
      <c r="H21" s="28"/>
      <c r="I21" s="28"/>
      <c r="J21" s="28"/>
      <c r="K21" s="28"/>
      <c r="L21" s="28"/>
      <c r="M21" s="28">
        <v>112.19</v>
      </c>
      <c r="N21" s="29"/>
    </row>
    <row r="22" spans="1:14" ht="31.9" customHeight="1">
      <c r="A22" s="62" t="s">
        <v>523</v>
      </c>
      <c r="B22" s="62" t="s">
        <v>524</v>
      </c>
      <c r="C22" s="25">
        <f t="shared" si="1"/>
        <v>223.12</v>
      </c>
      <c r="D22" s="28">
        <v>223.12</v>
      </c>
      <c r="E22" s="28">
        <v>223.12</v>
      </c>
      <c r="F22" s="28"/>
      <c r="G22" s="28"/>
      <c r="H22" s="28"/>
      <c r="I22" s="28"/>
      <c r="J22" s="28"/>
      <c r="K22" s="28"/>
      <c r="L22" s="28"/>
      <c r="M22" s="28">
        <v>223.12</v>
      </c>
      <c r="N22" s="29"/>
    </row>
    <row r="23" spans="1:14" ht="31.9" customHeight="1">
      <c r="A23" s="62" t="s">
        <v>523</v>
      </c>
      <c r="B23" s="62" t="s">
        <v>525</v>
      </c>
      <c r="C23" s="25">
        <f t="shared" si="1"/>
        <v>40</v>
      </c>
      <c r="D23" s="28"/>
      <c r="E23" s="28"/>
      <c r="F23" s="28"/>
      <c r="G23" s="28"/>
      <c r="H23" s="28"/>
      <c r="I23" s="28"/>
      <c r="J23" s="28"/>
      <c r="K23" s="28"/>
      <c r="L23" s="28"/>
      <c r="M23" s="28">
        <v>40</v>
      </c>
      <c r="N23" s="29"/>
    </row>
    <row r="24" spans="1:14" ht="31.9" customHeight="1">
      <c r="A24" s="62" t="s">
        <v>523</v>
      </c>
      <c r="B24" s="62" t="s">
        <v>526</v>
      </c>
      <c r="C24" s="25">
        <f t="shared" si="1"/>
        <v>10</v>
      </c>
      <c r="D24" s="28">
        <v>10</v>
      </c>
      <c r="E24" s="28">
        <v>10</v>
      </c>
      <c r="F24" s="28"/>
      <c r="G24" s="28"/>
      <c r="H24" s="28"/>
      <c r="I24" s="28"/>
      <c r="J24" s="28"/>
      <c r="K24" s="28"/>
      <c r="L24" s="28"/>
      <c r="M24" s="28">
        <v>10</v>
      </c>
      <c r="N24" s="29"/>
    </row>
    <row r="25" spans="1:14" ht="21.95" customHeight="1"/>
  </sheetData>
  <mergeCells count="15">
    <mergeCell ref="K5:K6"/>
    <mergeCell ref="L5:L6"/>
    <mergeCell ref="M5:M6"/>
    <mergeCell ref="N5:N6"/>
    <mergeCell ref="D5:I5"/>
    <mergeCell ref="A4:A6"/>
    <mergeCell ref="B4:B6"/>
    <mergeCell ref="C5:C6"/>
    <mergeCell ref="J5:J6"/>
    <mergeCell ref="M1:N1"/>
    <mergeCell ref="A2:N2"/>
    <mergeCell ref="A3:L3"/>
    <mergeCell ref="M3:N3"/>
    <mergeCell ref="C4:L4"/>
    <mergeCell ref="M4:N4"/>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opLeftCell="A12" zoomScale="160" zoomScaleNormal="160" workbookViewId="0">
      <selection activeCell="H13" sqref="A1:XFD1048576"/>
    </sheetView>
  </sheetViews>
  <sheetFormatPr defaultColWidth="10" defaultRowHeight="13.5"/>
  <cols>
    <col min="1" max="1" width="6.75" customWidth="1"/>
    <col min="2" max="3" width="15.125" customWidth="1"/>
    <col min="4" max="4" width="8.5" customWidth="1"/>
    <col min="5" max="5" width="10.5" customWidth="1"/>
    <col min="6" max="6" width="9.25" customWidth="1"/>
    <col min="7" max="7" width="14.25" customWidth="1"/>
    <col min="8" max="8" width="16.75" customWidth="1"/>
    <col min="9" max="10" width="12.125" customWidth="1"/>
    <col min="11" max="11" width="9.25" customWidth="1"/>
    <col min="12" max="12" width="12.25" customWidth="1"/>
    <col min="13" max="13" width="11.25" customWidth="1"/>
    <col min="14" max="14" width="11.75" customWidth="1"/>
    <col min="15" max="15" width="13.625" customWidth="1"/>
    <col min="16" max="16" width="14.625" customWidth="1"/>
    <col min="17" max="17" width="13.875" customWidth="1"/>
    <col min="18" max="18" width="13.625" customWidth="1"/>
    <col min="19" max="19" width="14.5" customWidth="1"/>
    <col min="20" max="21" width="9.75" customWidth="1"/>
  </cols>
  <sheetData>
    <row r="1" spans="1:19" ht="14.25" customHeight="1">
      <c r="A1" s="2"/>
      <c r="B1" s="2"/>
      <c r="C1" s="2"/>
      <c r="D1" s="2"/>
      <c r="E1" s="2"/>
      <c r="F1" s="2"/>
      <c r="G1" s="2"/>
      <c r="H1" s="2"/>
      <c r="I1" s="2"/>
      <c r="J1" s="2"/>
      <c r="K1" s="2"/>
      <c r="L1" s="2"/>
      <c r="M1" s="2"/>
      <c r="N1" s="2"/>
      <c r="O1" s="2"/>
      <c r="P1" s="2"/>
      <c r="Q1" s="147" t="s">
        <v>527</v>
      </c>
      <c r="R1" s="147"/>
      <c r="S1" s="147"/>
    </row>
    <row r="2" spans="1:19" ht="33.200000000000003" customHeight="1">
      <c r="A2" s="2"/>
      <c r="B2" s="2"/>
      <c r="C2" s="2"/>
      <c r="D2" s="126" t="s">
        <v>28</v>
      </c>
      <c r="E2" s="126"/>
      <c r="F2" s="126"/>
      <c r="G2" s="126"/>
      <c r="H2" s="126"/>
      <c r="I2" s="126"/>
      <c r="J2" s="126"/>
      <c r="K2" s="126"/>
      <c r="L2" s="126"/>
      <c r="M2" s="126"/>
      <c r="N2" s="126"/>
      <c r="O2" s="126"/>
      <c r="P2" s="126"/>
      <c r="Q2" s="126"/>
    </row>
    <row r="3" spans="1:19" ht="18.75" customHeight="1">
      <c r="A3" s="128" t="s">
        <v>31</v>
      </c>
      <c r="B3" s="128"/>
      <c r="C3" s="128"/>
      <c r="D3" s="128"/>
      <c r="E3" s="128"/>
      <c r="F3" s="128"/>
      <c r="G3" s="128"/>
      <c r="H3" s="128"/>
      <c r="I3" s="128"/>
      <c r="J3" s="128"/>
      <c r="K3" s="128"/>
      <c r="L3" s="128"/>
      <c r="M3" s="128"/>
      <c r="N3" s="128"/>
      <c r="O3" s="128"/>
      <c r="P3" s="148" t="s">
        <v>32</v>
      </c>
      <c r="Q3" s="148"/>
      <c r="R3" s="148"/>
      <c r="S3" s="148"/>
    </row>
    <row r="4" spans="1:19" ht="29.1" customHeight="1">
      <c r="A4" s="150" t="s">
        <v>223</v>
      </c>
      <c r="B4" s="150" t="s">
        <v>528</v>
      </c>
      <c r="C4" s="150" t="s">
        <v>529</v>
      </c>
      <c r="D4" s="150" t="s">
        <v>530</v>
      </c>
      <c r="E4" s="149" t="s">
        <v>531</v>
      </c>
      <c r="F4" s="149"/>
      <c r="G4" s="149" t="s">
        <v>532</v>
      </c>
      <c r="H4" s="149" t="s">
        <v>533</v>
      </c>
      <c r="I4" s="149" t="s">
        <v>534</v>
      </c>
      <c r="J4" s="149"/>
      <c r="K4" s="149"/>
      <c r="L4" s="149"/>
      <c r="M4" s="149"/>
      <c r="N4" s="149"/>
      <c r="O4" s="149"/>
      <c r="P4" s="149"/>
      <c r="Q4" s="149"/>
      <c r="R4" s="149"/>
      <c r="S4" s="149"/>
    </row>
    <row r="5" spans="1:19" ht="28.5" customHeight="1">
      <c r="A5" s="151"/>
      <c r="B5" s="151"/>
      <c r="C5" s="151"/>
      <c r="D5" s="151"/>
      <c r="E5" s="149" t="s">
        <v>535</v>
      </c>
      <c r="F5" s="149" t="s">
        <v>536</v>
      </c>
      <c r="G5" s="149"/>
      <c r="H5" s="149"/>
      <c r="I5" s="149" t="s">
        <v>537</v>
      </c>
      <c r="J5" s="149"/>
      <c r="K5" s="149"/>
      <c r="L5" s="149" t="s">
        <v>538</v>
      </c>
      <c r="M5" s="149"/>
      <c r="N5" s="149"/>
      <c r="O5" s="149" t="s">
        <v>539</v>
      </c>
      <c r="P5" s="149"/>
      <c r="Q5" s="149"/>
      <c r="R5" s="149"/>
      <c r="S5" s="5" t="s">
        <v>540</v>
      </c>
    </row>
    <row r="6" spans="1:19" ht="28.5" customHeight="1">
      <c r="A6" s="152"/>
      <c r="B6" s="152"/>
      <c r="C6" s="152"/>
      <c r="D6" s="152"/>
      <c r="E6" s="149"/>
      <c r="F6" s="149"/>
      <c r="G6" s="149"/>
      <c r="H6" s="149"/>
      <c r="I6" s="5" t="s">
        <v>541</v>
      </c>
      <c r="J6" s="5" t="s">
        <v>542</v>
      </c>
      <c r="K6" s="5" t="s">
        <v>543</v>
      </c>
      <c r="L6" s="5" t="s">
        <v>544</v>
      </c>
      <c r="M6" s="5" t="s">
        <v>545</v>
      </c>
      <c r="N6" s="5" t="s">
        <v>546</v>
      </c>
      <c r="O6" s="5" t="s">
        <v>547</v>
      </c>
      <c r="P6" s="5" t="s">
        <v>548</v>
      </c>
      <c r="Q6" s="5" t="s">
        <v>549</v>
      </c>
      <c r="R6" s="5" t="s">
        <v>550</v>
      </c>
      <c r="S6" s="5" t="s">
        <v>551</v>
      </c>
    </row>
    <row r="7" spans="1:19" ht="28.5" customHeight="1">
      <c r="A7" s="130" t="s">
        <v>137</v>
      </c>
      <c r="B7" s="130"/>
      <c r="C7" s="22"/>
      <c r="D7" s="23">
        <f>E7+F7</f>
        <v>1808.55</v>
      </c>
      <c r="E7" s="23">
        <f>E8+E17+E19+E21+E23+E26</f>
        <v>1808.55</v>
      </c>
      <c r="F7" s="23"/>
      <c r="G7" s="5"/>
      <c r="H7" s="5"/>
      <c r="I7" s="5"/>
      <c r="J7" s="5"/>
      <c r="K7" s="5"/>
      <c r="L7" s="5"/>
      <c r="M7" s="5"/>
      <c r="N7" s="5"/>
      <c r="O7" s="5"/>
      <c r="P7" s="5"/>
      <c r="Q7" s="5"/>
      <c r="R7" s="5"/>
      <c r="S7" s="5"/>
    </row>
    <row r="8" spans="1:19" ht="28.5" customHeight="1">
      <c r="A8" s="24">
        <v>136001</v>
      </c>
      <c r="B8" s="24" t="s">
        <v>552</v>
      </c>
      <c r="C8" s="24"/>
      <c r="D8" s="25">
        <f>SUM(D9:D16)</f>
        <v>1126.04</v>
      </c>
      <c r="E8" s="25">
        <f>SUM(E9:E16)</f>
        <v>1126.04</v>
      </c>
      <c r="F8" s="26"/>
      <c r="G8" s="5"/>
      <c r="H8" s="5"/>
      <c r="I8" s="5"/>
      <c r="J8" s="5"/>
      <c r="K8" s="5"/>
      <c r="L8" s="5"/>
      <c r="M8" s="5"/>
      <c r="N8" s="5"/>
      <c r="O8" s="5"/>
      <c r="P8" s="5"/>
      <c r="Q8" s="5"/>
      <c r="R8" s="5"/>
      <c r="S8" s="5"/>
    </row>
    <row r="9" spans="1:19" ht="122.1" customHeight="1">
      <c r="A9" s="11" t="s">
        <v>157</v>
      </c>
      <c r="B9" s="27" t="s">
        <v>553</v>
      </c>
      <c r="C9" s="14" t="s">
        <v>554</v>
      </c>
      <c r="D9" s="28">
        <v>99</v>
      </c>
      <c r="E9" s="28">
        <v>99</v>
      </c>
      <c r="F9" s="29"/>
      <c r="G9" s="9" t="s">
        <v>555</v>
      </c>
      <c r="H9" s="9" t="s">
        <v>556</v>
      </c>
      <c r="I9" s="9" t="s">
        <v>557</v>
      </c>
      <c r="J9" s="9"/>
      <c r="K9" s="9"/>
      <c r="L9" s="9" t="s">
        <v>558</v>
      </c>
      <c r="M9" s="9" t="s">
        <v>559</v>
      </c>
      <c r="N9" s="9" t="s">
        <v>560</v>
      </c>
      <c r="O9" s="9"/>
      <c r="P9" s="9" t="s">
        <v>561</v>
      </c>
      <c r="Q9" s="9"/>
      <c r="R9" s="9" t="s">
        <v>562</v>
      </c>
      <c r="S9" s="9" t="s">
        <v>563</v>
      </c>
    </row>
    <row r="10" spans="1:19" ht="72" customHeight="1">
      <c r="A10" s="11" t="s">
        <v>157</v>
      </c>
      <c r="B10" s="27" t="s">
        <v>564</v>
      </c>
      <c r="C10" s="14" t="s">
        <v>565</v>
      </c>
      <c r="D10" s="28">
        <v>15</v>
      </c>
      <c r="E10" s="28">
        <v>15</v>
      </c>
      <c r="F10" s="29"/>
      <c r="G10" s="9" t="s">
        <v>566</v>
      </c>
      <c r="H10" s="9" t="s">
        <v>567</v>
      </c>
      <c r="I10" s="9" t="s">
        <v>568</v>
      </c>
      <c r="J10" s="9"/>
      <c r="K10" s="9"/>
      <c r="L10" s="9" t="s">
        <v>569</v>
      </c>
      <c r="M10" s="9" t="s">
        <v>570</v>
      </c>
      <c r="N10" s="9" t="s">
        <v>571</v>
      </c>
      <c r="O10" s="9"/>
      <c r="P10" s="9" t="s">
        <v>572</v>
      </c>
      <c r="Q10" s="9"/>
      <c r="R10" s="9"/>
      <c r="S10" s="9" t="s">
        <v>573</v>
      </c>
    </row>
    <row r="11" spans="1:19" ht="80.099999999999994" customHeight="1">
      <c r="A11" s="11" t="s">
        <v>157</v>
      </c>
      <c r="B11" s="27" t="s">
        <v>574</v>
      </c>
      <c r="C11" s="14" t="s">
        <v>575</v>
      </c>
      <c r="D11" s="28">
        <v>180</v>
      </c>
      <c r="E11" s="28">
        <v>180</v>
      </c>
      <c r="F11" s="29"/>
      <c r="G11" s="9" t="s">
        <v>576</v>
      </c>
      <c r="H11" s="9" t="s">
        <v>576</v>
      </c>
      <c r="I11" s="9" t="s">
        <v>577</v>
      </c>
      <c r="J11" s="9"/>
      <c r="K11" s="9"/>
      <c r="L11" s="9" t="s">
        <v>578</v>
      </c>
      <c r="M11" s="9" t="s">
        <v>579</v>
      </c>
      <c r="N11" s="9" t="s">
        <v>580</v>
      </c>
      <c r="O11" s="9"/>
      <c r="P11" s="9" t="s">
        <v>581</v>
      </c>
      <c r="Q11" s="9" t="s">
        <v>582</v>
      </c>
      <c r="R11" s="9"/>
      <c r="S11" s="9" t="s">
        <v>583</v>
      </c>
    </row>
    <row r="12" spans="1:19" ht="249" customHeight="1">
      <c r="A12" s="11" t="s">
        <v>157</v>
      </c>
      <c r="B12" s="27" t="s">
        <v>584</v>
      </c>
      <c r="C12" s="14" t="s">
        <v>585</v>
      </c>
      <c r="D12" s="28">
        <v>107.04</v>
      </c>
      <c r="E12" s="28">
        <v>107.04</v>
      </c>
      <c r="F12" s="28"/>
      <c r="G12" s="9" t="s">
        <v>824</v>
      </c>
      <c r="H12" s="9" t="s">
        <v>825</v>
      </c>
      <c r="I12" s="9" t="s">
        <v>586</v>
      </c>
      <c r="J12" s="9"/>
      <c r="K12" s="9"/>
      <c r="L12" s="9" t="s">
        <v>587</v>
      </c>
      <c r="M12" s="9" t="s">
        <v>588</v>
      </c>
      <c r="N12" s="9" t="s">
        <v>560</v>
      </c>
      <c r="O12" s="9"/>
      <c r="P12" s="9" t="s">
        <v>589</v>
      </c>
      <c r="Q12" s="9"/>
      <c r="R12" s="9" t="s">
        <v>590</v>
      </c>
      <c r="S12" s="9" t="s">
        <v>573</v>
      </c>
    </row>
    <row r="13" spans="1:19" ht="87.95" customHeight="1">
      <c r="A13" s="11" t="s">
        <v>157</v>
      </c>
      <c r="B13" s="27" t="s">
        <v>591</v>
      </c>
      <c r="C13" s="14" t="s">
        <v>592</v>
      </c>
      <c r="D13" s="28">
        <v>550</v>
      </c>
      <c r="E13" s="28">
        <v>550</v>
      </c>
      <c r="F13" s="29"/>
      <c r="G13" s="9" t="s">
        <v>593</v>
      </c>
      <c r="H13" s="9" t="s">
        <v>594</v>
      </c>
      <c r="I13" s="9" t="s">
        <v>595</v>
      </c>
      <c r="J13" s="9"/>
      <c r="K13" s="9"/>
      <c r="L13" s="9" t="s">
        <v>596</v>
      </c>
      <c r="M13" s="9" t="s">
        <v>597</v>
      </c>
      <c r="N13" s="9" t="s">
        <v>598</v>
      </c>
      <c r="O13" s="9"/>
      <c r="P13" s="9" t="s">
        <v>599</v>
      </c>
      <c r="Q13" s="9" t="s">
        <v>600</v>
      </c>
      <c r="R13" s="9"/>
      <c r="S13" s="9" t="s">
        <v>601</v>
      </c>
    </row>
    <row r="14" spans="1:19" ht="89.1" customHeight="1">
      <c r="A14" s="11" t="s">
        <v>157</v>
      </c>
      <c r="B14" s="27" t="s">
        <v>602</v>
      </c>
      <c r="C14" s="14" t="s">
        <v>603</v>
      </c>
      <c r="D14" s="28">
        <v>20</v>
      </c>
      <c r="E14" s="28">
        <v>20</v>
      </c>
      <c r="F14" s="29"/>
      <c r="G14" s="9" t="s">
        <v>604</v>
      </c>
      <c r="H14" s="9" t="s">
        <v>605</v>
      </c>
      <c r="I14" s="9" t="s">
        <v>606</v>
      </c>
      <c r="J14" s="9"/>
      <c r="K14" s="9"/>
      <c r="L14" s="9" t="s">
        <v>607</v>
      </c>
      <c r="M14" s="9" t="s">
        <v>608</v>
      </c>
      <c r="N14" s="9" t="s">
        <v>609</v>
      </c>
      <c r="O14" s="9"/>
      <c r="P14" s="9" t="s">
        <v>610</v>
      </c>
      <c r="Q14" s="9"/>
      <c r="R14" s="9"/>
      <c r="S14" s="9" t="s">
        <v>611</v>
      </c>
    </row>
    <row r="15" spans="1:19" ht="69.95" customHeight="1">
      <c r="A15" s="11" t="s">
        <v>157</v>
      </c>
      <c r="B15" s="27" t="s">
        <v>612</v>
      </c>
      <c r="C15" s="14" t="s">
        <v>613</v>
      </c>
      <c r="D15" s="28">
        <v>100</v>
      </c>
      <c r="E15" s="28">
        <v>100</v>
      </c>
      <c r="F15" s="29"/>
      <c r="G15" s="9" t="s">
        <v>614</v>
      </c>
      <c r="H15" s="9" t="s">
        <v>614</v>
      </c>
      <c r="I15" s="9" t="s">
        <v>615</v>
      </c>
      <c r="J15" s="9"/>
      <c r="K15" s="9"/>
      <c r="L15" s="9" t="s">
        <v>616</v>
      </c>
      <c r="M15" s="9" t="s">
        <v>617</v>
      </c>
      <c r="N15" s="9" t="s">
        <v>598</v>
      </c>
      <c r="O15" s="9" t="s">
        <v>618</v>
      </c>
      <c r="P15" s="9" t="s">
        <v>619</v>
      </c>
      <c r="Q15" s="9"/>
      <c r="R15" s="9"/>
      <c r="S15" s="9" t="s">
        <v>620</v>
      </c>
    </row>
    <row r="16" spans="1:19" ht="50.1" customHeight="1">
      <c r="A16" s="11" t="s">
        <v>157</v>
      </c>
      <c r="B16" s="27" t="s">
        <v>621</v>
      </c>
      <c r="C16" s="14" t="s">
        <v>622</v>
      </c>
      <c r="D16" s="28">
        <v>55</v>
      </c>
      <c r="E16" s="28">
        <v>55</v>
      </c>
      <c r="F16" s="29"/>
      <c r="G16" s="9" t="s">
        <v>623</v>
      </c>
      <c r="H16" s="9" t="s">
        <v>623</v>
      </c>
      <c r="I16" s="9" t="s">
        <v>624</v>
      </c>
      <c r="J16" s="9"/>
      <c r="K16" s="9"/>
      <c r="L16" s="9" t="s">
        <v>625</v>
      </c>
      <c r="M16" s="9" t="s">
        <v>626</v>
      </c>
      <c r="N16" s="9" t="s">
        <v>560</v>
      </c>
      <c r="O16" s="9"/>
      <c r="P16" s="9"/>
      <c r="Q16" s="9"/>
      <c r="R16" s="9" t="s">
        <v>627</v>
      </c>
      <c r="S16" s="9" t="s">
        <v>628</v>
      </c>
    </row>
    <row r="17" spans="1:19" ht="35.1" customHeight="1">
      <c r="A17" s="30">
        <v>136003</v>
      </c>
      <c r="B17" s="30" t="s">
        <v>629</v>
      </c>
      <c r="C17" s="14"/>
      <c r="D17" s="25">
        <f>D18</f>
        <v>3</v>
      </c>
      <c r="E17" s="25">
        <f>E18</f>
        <v>3</v>
      </c>
      <c r="F17" s="29"/>
      <c r="G17" s="9"/>
      <c r="H17" s="9"/>
      <c r="I17" s="9"/>
      <c r="J17" s="9"/>
      <c r="K17" s="9"/>
      <c r="L17" s="9"/>
      <c r="M17" s="9"/>
      <c r="N17" s="9"/>
      <c r="O17" s="9"/>
      <c r="P17" s="9"/>
      <c r="Q17" s="9"/>
      <c r="R17" s="9"/>
      <c r="S17" s="9"/>
    </row>
    <row r="18" spans="1:19" ht="43.15" customHeight="1">
      <c r="A18" s="27">
        <v>136003</v>
      </c>
      <c r="B18" s="27" t="s">
        <v>630</v>
      </c>
      <c r="C18" s="9" t="s">
        <v>631</v>
      </c>
      <c r="D18" s="28">
        <v>3</v>
      </c>
      <c r="E18" s="28">
        <v>3</v>
      </c>
      <c r="F18" s="29"/>
      <c r="G18" s="9" t="s">
        <v>632</v>
      </c>
      <c r="H18" s="9" t="s">
        <v>633</v>
      </c>
      <c r="I18" s="9" t="s">
        <v>634</v>
      </c>
      <c r="J18" s="9"/>
      <c r="K18" s="9"/>
      <c r="L18" s="9" t="s">
        <v>635</v>
      </c>
      <c r="M18" s="9" t="s">
        <v>636</v>
      </c>
      <c r="N18" s="9" t="s">
        <v>598</v>
      </c>
      <c r="O18" s="9"/>
      <c r="P18" s="9" t="s">
        <v>637</v>
      </c>
      <c r="Q18" s="9" t="s">
        <v>638</v>
      </c>
      <c r="R18" s="9" t="s">
        <v>639</v>
      </c>
      <c r="S18" s="9" t="s">
        <v>640</v>
      </c>
    </row>
    <row r="19" spans="1:19" ht="43.15" customHeight="1">
      <c r="A19" s="30">
        <v>136004</v>
      </c>
      <c r="B19" s="30" t="s">
        <v>641</v>
      </c>
      <c r="C19" s="9"/>
      <c r="D19" s="25">
        <f>D20</f>
        <v>139</v>
      </c>
      <c r="E19" s="25">
        <f>E20</f>
        <v>139</v>
      </c>
      <c r="F19" s="29"/>
      <c r="G19" s="9"/>
      <c r="H19" s="9"/>
      <c r="I19" s="9"/>
      <c r="J19" s="9"/>
      <c r="K19" s="9"/>
      <c r="L19" s="9"/>
      <c r="M19" s="9"/>
      <c r="N19" s="9"/>
      <c r="O19" s="9"/>
      <c r="P19" s="9"/>
      <c r="Q19" s="9"/>
      <c r="R19" s="9"/>
      <c r="S19" s="9"/>
    </row>
    <row r="20" spans="1:19" s="20" customFormat="1" ht="90" customHeight="1">
      <c r="A20" s="11" t="s">
        <v>642</v>
      </c>
      <c r="B20" s="27" t="s">
        <v>643</v>
      </c>
      <c r="C20" s="16" t="s">
        <v>644</v>
      </c>
      <c r="D20" s="31">
        <v>139</v>
      </c>
      <c r="E20" s="31">
        <v>139</v>
      </c>
      <c r="F20" s="31"/>
      <c r="G20" s="16" t="s">
        <v>645</v>
      </c>
      <c r="H20" s="16" t="s">
        <v>646</v>
      </c>
      <c r="I20" s="16" t="s">
        <v>647</v>
      </c>
      <c r="J20" s="16"/>
      <c r="K20" s="16"/>
      <c r="L20" s="16" t="s">
        <v>648</v>
      </c>
      <c r="M20" s="16" t="s">
        <v>649</v>
      </c>
      <c r="N20" s="16" t="s">
        <v>650</v>
      </c>
      <c r="O20" s="16" t="s">
        <v>651</v>
      </c>
      <c r="P20" s="16" t="s">
        <v>652</v>
      </c>
      <c r="Q20" s="16" t="s">
        <v>653</v>
      </c>
      <c r="R20" s="16"/>
      <c r="S20" s="16" t="s">
        <v>654</v>
      </c>
    </row>
    <row r="21" spans="1:19" s="20" customFormat="1" ht="39.950000000000003" customHeight="1">
      <c r="A21" s="32">
        <v>136006</v>
      </c>
      <c r="B21" s="30" t="s">
        <v>655</v>
      </c>
      <c r="C21" s="33"/>
      <c r="D21" s="34">
        <f>D22</f>
        <v>145.19999999999999</v>
      </c>
      <c r="E21" s="34">
        <f>E22</f>
        <v>145.19999999999999</v>
      </c>
      <c r="F21" s="31"/>
      <c r="G21" s="16"/>
      <c r="H21" s="16"/>
      <c r="I21" s="16"/>
      <c r="J21" s="16"/>
      <c r="K21" s="16"/>
      <c r="L21" s="16"/>
      <c r="M21" s="16"/>
      <c r="N21" s="16"/>
      <c r="O21" s="16"/>
      <c r="P21" s="16"/>
      <c r="Q21" s="16"/>
      <c r="R21" s="16"/>
      <c r="S21" s="16"/>
    </row>
    <row r="22" spans="1:19" ht="113.1" customHeight="1">
      <c r="A22" s="11">
        <v>136006</v>
      </c>
      <c r="B22" s="27" t="s">
        <v>656</v>
      </c>
      <c r="C22" s="14" t="s">
        <v>657</v>
      </c>
      <c r="D22" s="31">
        <v>145.19999999999999</v>
      </c>
      <c r="E22" s="31">
        <v>145.19999999999999</v>
      </c>
      <c r="F22" s="35"/>
      <c r="G22" s="9" t="s">
        <v>658</v>
      </c>
      <c r="H22" s="9" t="s">
        <v>659</v>
      </c>
      <c r="I22" s="16" t="s">
        <v>660</v>
      </c>
      <c r="J22" s="18"/>
      <c r="K22" s="18"/>
      <c r="L22" s="16" t="s">
        <v>661</v>
      </c>
      <c r="M22" s="16" t="s">
        <v>662</v>
      </c>
      <c r="N22" s="16" t="s">
        <v>609</v>
      </c>
      <c r="O22" s="16" t="s">
        <v>663</v>
      </c>
      <c r="P22" s="16" t="s">
        <v>664</v>
      </c>
      <c r="Q22" s="18"/>
      <c r="R22" s="18"/>
      <c r="S22" s="16" t="s">
        <v>665</v>
      </c>
    </row>
    <row r="23" spans="1:19" ht="39.950000000000003" customHeight="1">
      <c r="A23" s="30" t="s">
        <v>666</v>
      </c>
      <c r="B23" s="30" t="s">
        <v>667</v>
      </c>
      <c r="C23" s="36"/>
      <c r="D23" s="34">
        <f>D24+D25</f>
        <v>122.19</v>
      </c>
      <c r="E23" s="34">
        <f>E24+E25</f>
        <v>122.19</v>
      </c>
      <c r="F23" s="35"/>
      <c r="G23" s="9"/>
      <c r="H23" s="9"/>
      <c r="I23" s="16"/>
      <c r="J23" s="18"/>
      <c r="K23" s="18"/>
      <c r="L23" s="16"/>
      <c r="M23" s="16"/>
      <c r="N23" s="16"/>
      <c r="O23" s="16"/>
      <c r="P23" s="16"/>
      <c r="Q23" s="18"/>
      <c r="R23" s="18"/>
      <c r="S23" s="16"/>
    </row>
    <row r="24" spans="1:19" ht="39">
      <c r="A24" s="37">
        <v>136007</v>
      </c>
      <c r="B24" s="27" t="s">
        <v>668</v>
      </c>
      <c r="C24" s="9" t="s">
        <v>669</v>
      </c>
      <c r="D24" s="28">
        <v>10</v>
      </c>
      <c r="E24" s="28">
        <v>10</v>
      </c>
      <c r="F24" s="29"/>
      <c r="G24" s="9" t="s">
        <v>670</v>
      </c>
      <c r="H24" s="9" t="s">
        <v>671</v>
      </c>
      <c r="I24" s="9"/>
      <c r="J24" s="9"/>
      <c r="K24" s="38"/>
      <c r="L24" s="38" t="s">
        <v>672</v>
      </c>
      <c r="M24" s="38" t="s">
        <v>673</v>
      </c>
      <c r="N24" s="10" t="s">
        <v>674</v>
      </c>
      <c r="O24" s="9" t="s">
        <v>675</v>
      </c>
      <c r="P24" s="9" t="s">
        <v>676</v>
      </c>
      <c r="Q24" s="9"/>
      <c r="R24" s="18"/>
      <c r="S24" s="16" t="s">
        <v>677</v>
      </c>
    </row>
    <row r="25" spans="1:19" ht="87.75">
      <c r="A25" s="27" t="s">
        <v>165</v>
      </c>
      <c r="B25" s="27" t="s">
        <v>678</v>
      </c>
      <c r="C25" s="9" t="s">
        <v>679</v>
      </c>
      <c r="D25" s="28">
        <v>112.19</v>
      </c>
      <c r="E25" s="28">
        <v>112.19</v>
      </c>
      <c r="F25" s="29"/>
      <c r="G25" s="9" t="s">
        <v>680</v>
      </c>
      <c r="H25" s="9" t="s">
        <v>681</v>
      </c>
      <c r="I25" s="9" t="s">
        <v>682</v>
      </c>
      <c r="J25" s="9"/>
      <c r="K25" s="9"/>
      <c r="L25" s="9" t="s">
        <v>683</v>
      </c>
      <c r="M25" s="9" t="s">
        <v>684</v>
      </c>
      <c r="N25" s="9" t="s">
        <v>674</v>
      </c>
      <c r="O25" s="9"/>
      <c r="P25" s="9" t="s">
        <v>685</v>
      </c>
      <c r="Q25" s="9" t="s">
        <v>686</v>
      </c>
      <c r="R25" s="18"/>
      <c r="S25" s="16" t="s">
        <v>687</v>
      </c>
    </row>
    <row r="26" spans="1:19" ht="30.95" customHeight="1">
      <c r="A26" s="39" t="s">
        <v>523</v>
      </c>
      <c r="B26" s="39" t="s">
        <v>218</v>
      </c>
      <c r="C26" s="7"/>
      <c r="D26" s="25">
        <f>D27+D29+D28</f>
        <v>273.12</v>
      </c>
      <c r="E26" s="40">
        <f>E27+E29+E28</f>
        <v>273.12</v>
      </c>
      <c r="F26" s="41"/>
      <c r="G26" s="9"/>
      <c r="H26" s="9"/>
      <c r="I26" s="7"/>
      <c r="J26" s="9"/>
      <c r="K26" s="9"/>
      <c r="L26" s="9"/>
      <c r="M26" s="9"/>
      <c r="N26" s="9"/>
      <c r="O26" s="9"/>
      <c r="P26" s="9"/>
      <c r="Q26" s="9"/>
      <c r="R26" s="9"/>
      <c r="S26" s="9"/>
    </row>
    <row r="27" spans="1:19" ht="150.94999999999999" customHeight="1">
      <c r="A27" s="11" t="s">
        <v>167</v>
      </c>
      <c r="B27" s="11" t="s">
        <v>688</v>
      </c>
      <c r="C27" s="42" t="s">
        <v>689</v>
      </c>
      <c r="D27" s="43">
        <v>223.12</v>
      </c>
      <c r="E27" s="44">
        <v>223.12</v>
      </c>
      <c r="F27" s="45"/>
      <c r="G27" s="46" t="s">
        <v>690</v>
      </c>
      <c r="H27" s="47" t="s">
        <v>691</v>
      </c>
      <c r="I27" s="48" t="s">
        <v>692</v>
      </c>
      <c r="J27" s="49"/>
      <c r="K27" s="49"/>
      <c r="L27" s="48" t="s">
        <v>693</v>
      </c>
      <c r="M27" s="48" t="s">
        <v>694</v>
      </c>
      <c r="N27" s="48" t="s">
        <v>695</v>
      </c>
      <c r="O27" s="49"/>
      <c r="P27" s="48" t="s">
        <v>696</v>
      </c>
      <c r="Q27" s="49"/>
      <c r="R27" s="49"/>
      <c r="S27" s="48" t="s">
        <v>697</v>
      </c>
    </row>
    <row r="28" spans="1:19" ht="117" customHeight="1">
      <c r="A28" s="11" t="s">
        <v>167</v>
      </c>
      <c r="B28" s="11" t="s">
        <v>698</v>
      </c>
      <c r="C28" s="50" t="s">
        <v>699</v>
      </c>
      <c r="D28" s="43">
        <v>40</v>
      </c>
      <c r="E28" s="51">
        <v>40</v>
      </c>
      <c r="F28" s="52"/>
      <c r="G28" s="9" t="s">
        <v>700</v>
      </c>
      <c r="H28" s="53" t="s">
        <v>701</v>
      </c>
      <c r="I28" s="54" t="s">
        <v>702</v>
      </c>
      <c r="J28" s="55"/>
      <c r="K28" s="55"/>
      <c r="L28" s="54" t="s">
        <v>703</v>
      </c>
      <c r="M28" s="54" t="s">
        <v>704</v>
      </c>
      <c r="N28" s="54" t="s">
        <v>695</v>
      </c>
      <c r="O28" s="54" t="s">
        <v>705</v>
      </c>
      <c r="P28" s="54" t="s">
        <v>706</v>
      </c>
      <c r="Q28" s="54" t="s">
        <v>707</v>
      </c>
      <c r="R28" s="55"/>
      <c r="S28" s="54" t="s">
        <v>708</v>
      </c>
    </row>
    <row r="29" spans="1:19" ht="129" customHeight="1">
      <c r="A29" s="11" t="s">
        <v>167</v>
      </c>
      <c r="B29" s="11" t="s">
        <v>709</v>
      </c>
      <c r="C29" s="56" t="s">
        <v>710</v>
      </c>
      <c r="D29" s="43">
        <v>10</v>
      </c>
      <c r="E29" s="57">
        <v>10</v>
      </c>
      <c r="F29" s="58"/>
      <c r="G29" s="9" t="s">
        <v>711</v>
      </c>
      <c r="H29" s="59" t="s">
        <v>711</v>
      </c>
      <c r="I29" s="54" t="s">
        <v>712</v>
      </c>
      <c r="J29" s="55"/>
      <c r="K29" s="55"/>
      <c r="L29" s="54" t="s">
        <v>713</v>
      </c>
      <c r="M29" s="54" t="s">
        <v>714</v>
      </c>
      <c r="N29" s="54" t="s">
        <v>715</v>
      </c>
      <c r="O29" s="55"/>
      <c r="P29" s="54"/>
      <c r="Q29" s="55"/>
      <c r="R29" s="55"/>
      <c r="S29" s="54" t="s">
        <v>716</v>
      </c>
    </row>
  </sheetData>
  <mergeCells count="18">
    <mergeCell ref="I5:K5"/>
    <mergeCell ref="L5:N5"/>
    <mergeCell ref="O5:R5"/>
    <mergeCell ref="A7:B7"/>
    <mergeCell ref="A4:A6"/>
    <mergeCell ref="B4:B6"/>
    <mergeCell ref="C4:C6"/>
    <mergeCell ref="D4:D6"/>
    <mergeCell ref="E5:E6"/>
    <mergeCell ref="F5:F6"/>
    <mergeCell ref="G4:G6"/>
    <mergeCell ref="H4:H6"/>
    <mergeCell ref="Q1:S1"/>
    <mergeCell ref="D2:Q2"/>
    <mergeCell ref="A3:O3"/>
    <mergeCell ref="P3:S3"/>
    <mergeCell ref="E4:F4"/>
    <mergeCell ref="I4:S4"/>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showZeros="0" tabSelected="1" zoomScale="140" zoomScaleNormal="140" workbookViewId="0">
      <selection activeCell="H30" sqref="A1:V33"/>
    </sheetView>
  </sheetViews>
  <sheetFormatPr defaultColWidth="10" defaultRowHeight="13.5"/>
  <cols>
    <col min="1" max="1" width="7.625" customWidth="1"/>
    <col min="2" max="2" width="15.875" customWidth="1"/>
    <col min="3" max="9" width="8.25" customWidth="1"/>
    <col min="10" max="10" width="21.625" customWidth="1"/>
    <col min="11" max="11" width="20" customWidth="1"/>
    <col min="12" max="13" width="9" customWidth="1"/>
    <col min="14" max="14" width="7.125" customWidth="1"/>
    <col min="15" max="22" width="9" customWidth="1"/>
  </cols>
  <sheetData>
    <row r="1" spans="1:22" ht="22.7" customHeight="1">
      <c r="A1" s="2"/>
      <c r="T1" s="2" t="s">
        <v>717</v>
      </c>
    </row>
    <row r="2" spans="1:22" ht="36.950000000000003" customHeight="1">
      <c r="A2" s="153" t="s">
        <v>29</v>
      </c>
      <c r="B2" s="153"/>
      <c r="C2" s="153"/>
      <c r="D2" s="153"/>
      <c r="E2" s="153"/>
      <c r="F2" s="153"/>
      <c r="G2" s="153"/>
      <c r="H2" s="153"/>
      <c r="I2" s="153"/>
      <c r="J2" s="153"/>
      <c r="K2" s="153"/>
      <c r="L2" s="153"/>
      <c r="M2" s="153"/>
      <c r="N2" s="153"/>
      <c r="O2" s="153"/>
      <c r="P2" s="153"/>
      <c r="Q2" s="153"/>
      <c r="R2" s="153"/>
      <c r="S2" s="153"/>
      <c r="T2" s="153"/>
    </row>
    <row r="3" spans="1:22" ht="20.45" customHeight="1">
      <c r="A3" s="154" t="s">
        <v>718</v>
      </c>
      <c r="B3" s="154"/>
      <c r="C3" s="154"/>
      <c r="D3" s="154"/>
      <c r="E3" s="154"/>
      <c r="F3" s="154"/>
      <c r="G3" s="154"/>
      <c r="H3" s="154"/>
      <c r="I3" s="154"/>
      <c r="J3" s="154"/>
      <c r="K3" s="154"/>
      <c r="L3" s="154"/>
      <c r="M3" s="154"/>
      <c r="N3" s="154"/>
      <c r="O3" s="154"/>
      <c r="P3" s="154"/>
      <c r="Q3" s="154"/>
      <c r="R3" s="154"/>
      <c r="S3" s="154"/>
      <c r="T3" s="154"/>
    </row>
    <row r="4" spans="1:22" ht="14.25" customHeight="1">
      <c r="A4" s="2"/>
      <c r="B4" s="2"/>
      <c r="C4" s="2"/>
      <c r="D4" s="2"/>
      <c r="E4" s="2"/>
      <c r="F4" s="2"/>
      <c r="G4" s="2"/>
      <c r="H4" s="2"/>
      <c r="I4" s="2"/>
      <c r="J4" s="2"/>
      <c r="K4" s="2"/>
      <c r="R4" s="129" t="s">
        <v>32</v>
      </c>
      <c r="S4" s="129"/>
      <c r="T4" s="129"/>
    </row>
    <row r="5" spans="1:22" ht="15.75" customHeight="1">
      <c r="A5" s="130" t="s">
        <v>466</v>
      </c>
      <c r="B5" s="130" t="s">
        <v>467</v>
      </c>
      <c r="C5" s="130" t="s">
        <v>719</v>
      </c>
      <c r="D5" s="130"/>
      <c r="E5" s="130"/>
      <c r="F5" s="130"/>
      <c r="G5" s="130"/>
      <c r="H5" s="130"/>
      <c r="I5" s="130"/>
      <c r="J5" s="150" t="s">
        <v>720</v>
      </c>
      <c r="K5" s="130" t="s">
        <v>721</v>
      </c>
      <c r="L5" s="130" t="s">
        <v>722</v>
      </c>
      <c r="M5" s="130"/>
      <c r="N5" s="130"/>
      <c r="O5" s="130"/>
      <c r="P5" s="130"/>
      <c r="Q5" s="130"/>
      <c r="R5" s="130"/>
      <c r="S5" s="130"/>
      <c r="T5" s="130"/>
      <c r="U5" s="130"/>
      <c r="V5" s="130"/>
    </row>
    <row r="6" spans="1:22" ht="16.5" customHeight="1">
      <c r="A6" s="130"/>
      <c r="B6" s="130"/>
      <c r="C6" s="130" t="s">
        <v>530</v>
      </c>
      <c r="D6" s="130" t="s">
        <v>723</v>
      </c>
      <c r="E6" s="130"/>
      <c r="F6" s="130"/>
      <c r="G6" s="130"/>
      <c r="H6" s="130" t="s">
        <v>724</v>
      </c>
      <c r="I6" s="130"/>
      <c r="J6" s="151"/>
      <c r="K6" s="130"/>
      <c r="L6" s="130"/>
      <c r="M6" s="130"/>
      <c r="N6" s="130"/>
      <c r="O6" s="130"/>
      <c r="P6" s="130"/>
      <c r="Q6" s="130"/>
      <c r="R6" s="130"/>
      <c r="S6" s="130"/>
      <c r="T6" s="130"/>
      <c r="U6" s="130"/>
      <c r="V6" s="130"/>
    </row>
    <row r="7" spans="1:22" ht="17.100000000000001" customHeight="1">
      <c r="A7" s="130"/>
      <c r="B7" s="130"/>
      <c r="C7" s="130"/>
      <c r="D7" s="130"/>
      <c r="E7" s="130"/>
      <c r="F7" s="130"/>
      <c r="G7" s="130"/>
      <c r="H7" s="130"/>
      <c r="I7" s="130"/>
      <c r="J7" s="151"/>
      <c r="K7" s="130"/>
      <c r="L7" s="149" t="s">
        <v>537</v>
      </c>
      <c r="M7" s="149"/>
      <c r="N7" s="149"/>
      <c r="O7" s="149" t="s">
        <v>538</v>
      </c>
      <c r="P7" s="149"/>
      <c r="Q7" s="149"/>
      <c r="R7" s="149" t="s">
        <v>539</v>
      </c>
      <c r="S7" s="149"/>
      <c r="T7" s="149"/>
      <c r="U7" s="149"/>
      <c r="V7" s="6" t="s">
        <v>540</v>
      </c>
    </row>
    <row r="8" spans="1:22" ht="30" customHeight="1">
      <c r="A8" s="130"/>
      <c r="B8" s="130"/>
      <c r="C8" s="130"/>
      <c r="D8" s="4" t="s">
        <v>140</v>
      </c>
      <c r="E8" s="4" t="s">
        <v>725</v>
      </c>
      <c r="F8" s="4" t="s">
        <v>144</v>
      </c>
      <c r="G8" s="4" t="s">
        <v>726</v>
      </c>
      <c r="H8" s="4" t="s">
        <v>172</v>
      </c>
      <c r="I8" s="4" t="s">
        <v>173</v>
      </c>
      <c r="J8" s="152"/>
      <c r="K8" s="130"/>
      <c r="L8" s="7" t="s">
        <v>541</v>
      </c>
      <c r="M8" s="7" t="s">
        <v>542</v>
      </c>
      <c r="N8" s="7" t="s">
        <v>543</v>
      </c>
      <c r="O8" s="6" t="s">
        <v>544</v>
      </c>
      <c r="P8" s="6" t="s">
        <v>545</v>
      </c>
      <c r="Q8" s="6" t="s">
        <v>546</v>
      </c>
      <c r="R8" s="6" t="s">
        <v>547</v>
      </c>
      <c r="S8" s="6" t="s">
        <v>548</v>
      </c>
      <c r="T8" s="6" t="s">
        <v>549</v>
      </c>
      <c r="U8" s="6" t="s">
        <v>550</v>
      </c>
      <c r="V8" s="6" t="s">
        <v>727</v>
      </c>
    </row>
    <row r="9" spans="1:22" ht="19.5" customHeight="1">
      <c r="A9" s="155" t="s">
        <v>137</v>
      </c>
      <c r="B9" s="156"/>
      <c r="C9" s="8">
        <f>SUM(D9:G9)</f>
        <v>11756.31</v>
      </c>
      <c r="D9" s="8">
        <f t="shared" ref="D9:I9" si="0">SUM(D10:D32)</f>
        <v>11507.75</v>
      </c>
      <c r="E9" s="8">
        <f t="shared" si="0"/>
        <v>0</v>
      </c>
      <c r="F9" s="8">
        <f t="shared" si="0"/>
        <v>248.56</v>
      </c>
      <c r="G9" s="8">
        <f t="shared" si="0"/>
        <v>0</v>
      </c>
      <c r="H9" s="8">
        <f t="shared" si="0"/>
        <v>9947.76</v>
      </c>
      <c r="I9" s="8">
        <f t="shared" si="0"/>
        <v>1808.55</v>
      </c>
      <c r="J9" s="4"/>
      <c r="K9" s="4"/>
      <c r="L9" s="9"/>
      <c r="M9" s="9"/>
      <c r="N9" s="9"/>
      <c r="O9" s="10"/>
      <c r="P9" s="10"/>
      <c r="Q9" s="10"/>
      <c r="R9" s="10"/>
      <c r="S9" s="10"/>
      <c r="T9" s="10"/>
      <c r="U9" s="10"/>
      <c r="V9" s="10"/>
    </row>
    <row r="10" spans="1:22" ht="45.95" customHeight="1">
      <c r="A10" s="158" t="s">
        <v>728</v>
      </c>
      <c r="B10" s="158" t="s">
        <v>552</v>
      </c>
      <c r="C10" s="165">
        <v>8729.2199999999993</v>
      </c>
      <c r="D10" s="165">
        <v>8729.2199999999993</v>
      </c>
      <c r="E10" s="165"/>
      <c r="F10" s="165"/>
      <c r="G10" s="165"/>
      <c r="H10" s="165">
        <v>7603.18</v>
      </c>
      <c r="I10" s="165">
        <v>1126.04</v>
      </c>
      <c r="J10" s="169" t="s">
        <v>729</v>
      </c>
      <c r="K10" s="178" t="s">
        <v>730</v>
      </c>
      <c r="L10" s="9" t="s">
        <v>731</v>
      </c>
      <c r="M10" s="9"/>
      <c r="N10" s="9"/>
      <c r="O10" s="9" t="s">
        <v>732</v>
      </c>
      <c r="P10" s="9" t="s">
        <v>733</v>
      </c>
      <c r="Q10" s="9" t="s">
        <v>598</v>
      </c>
      <c r="R10" s="9"/>
      <c r="S10" s="9" t="s">
        <v>734</v>
      </c>
      <c r="T10" s="9" t="s">
        <v>735</v>
      </c>
      <c r="U10" s="9" t="s">
        <v>736</v>
      </c>
      <c r="V10" s="9" t="s">
        <v>737</v>
      </c>
    </row>
    <row r="11" spans="1:22" ht="39" customHeight="1">
      <c r="A11" s="158"/>
      <c r="B11" s="158"/>
      <c r="C11" s="165"/>
      <c r="D11" s="165"/>
      <c r="E11" s="165"/>
      <c r="F11" s="165"/>
      <c r="G11" s="165"/>
      <c r="H11" s="165"/>
      <c r="I11" s="165"/>
      <c r="J11" s="170"/>
      <c r="K11" s="178"/>
      <c r="L11" s="9" t="s">
        <v>738</v>
      </c>
      <c r="M11" s="9"/>
      <c r="N11" s="9"/>
      <c r="O11" s="9" t="s">
        <v>739</v>
      </c>
      <c r="P11" s="9" t="s">
        <v>740</v>
      </c>
      <c r="Q11" s="9"/>
      <c r="R11" s="9"/>
      <c r="S11" s="9" t="s">
        <v>741</v>
      </c>
      <c r="T11" s="9"/>
      <c r="U11" s="9"/>
      <c r="V11" s="9" t="s">
        <v>742</v>
      </c>
    </row>
    <row r="12" spans="1:22" ht="45.95" customHeight="1">
      <c r="A12" s="158"/>
      <c r="B12" s="158"/>
      <c r="C12" s="165"/>
      <c r="D12" s="165"/>
      <c r="E12" s="165"/>
      <c r="F12" s="165"/>
      <c r="G12" s="165"/>
      <c r="H12" s="165"/>
      <c r="I12" s="165"/>
      <c r="J12" s="170"/>
      <c r="K12" s="178"/>
      <c r="L12" s="9" t="s">
        <v>743</v>
      </c>
      <c r="M12" s="9"/>
      <c r="N12" s="9"/>
      <c r="O12" s="9" t="s">
        <v>744</v>
      </c>
      <c r="P12" s="9" t="s">
        <v>745</v>
      </c>
      <c r="Q12" s="9"/>
      <c r="R12" s="9"/>
      <c r="S12" s="9" t="s">
        <v>746</v>
      </c>
      <c r="T12" s="9"/>
      <c r="U12" s="13"/>
      <c r="V12" s="13"/>
    </row>
    <row r="13" spans="1:22" ht="56.1" customHeight="1">
      <c r="A13" s="158"/>
      <c r="B13" s="158"/>
      <c r="C13" s="165"/>
      <c r="D13" s="165"/>
      <c r="E13" s="165"/>
      <c r="F13" s="165"/>
      <c r="G13" s="165"/>
      <c r="H13" s="165"/>
      <c r="I13" s="165"/>
      <c r="J13" s="170"/>
      <c r="K13" s="178"/>
      <c r="L13" s="9" t="s">
        <v>747</v>
      </c>
      <c r="M13" s="10"/>
      <c r="N13" s="9"/>
      <c r="O13" s="9" t="s">
        <v>748</v>
      </c>
      <c r="P13" s="9" t="s">
        <v>749</v>
      </c>
      <c r="Q13" s="9"/>
      <c r="R13" s="9"/>
      <c r="S13" s="9" t="s">
        <v>750</v>
      </c>
      <c r="T13" s="9"/>
      <c r="U13" s="13"/>
      <c r="V13" s="13"/>
    </row>
    <row r="14" spans="1:22" ht="45.95" customHeight="1">
      <c r="A14" s="158"/>
      <c r="B14" s="158"/>
      <c r="C14" s="165"/>
      <c r="D14" s="165"/>
      <c r="E14" s="165"/>
      <c r="F14" s="165"/>
      <c r="G14" s="165"/>
      <c r="H14" s="165"/>
      <c r="I14" s="165"/>
      <c r="J14" s="170"/>
      <c r="K14" s="178"/>
      <c r="L14" s="9" t="s">
        <v>751</v>
      </c>
      <c r="M14" s="10"/>
      <c r="N14" s="9"/>
      <c r="O14" s="9" t="s">
        <v>752</v>
      </c>
      <c r="P14" s="9" t="s">
        <v>753</v>
      </c>
      <c r="Q14" s="9"/>
      <c r="R14" s="9"/>
      <c r="S14" s="9" t="s">
        <v>754</v>
      </c>
      <c r="T14" s="9"/>
      <c r="U14" s="13"/>
      <c r="V14" s="13"/>
    </row>
    <row r="15" spans="1:22" ht="41.1" customHeight="1">
      <c r="A15" s="158"/>
      <c r="B15" s="158"/>
      <c r="C15" s="165"/>
      <c r="D15" s="165"/>
      <c r="E15" s="165"/>
      <c r="F15" s="165"/>
      <c r="G15" s="165"/>
      <c r="H15" s="165"/>
      <c r="I15" s="165"/>
      <c r="J15" s="170"/>
      <c r="K15" s="178"/>
      <c r="L15" s="9"/>
      <c r="M15" s="10"/>
      <c r="N15" s="9"/>
      <c r="O15" s="9" t="s">
        <v>755</v>
      </c>
      <c r="P15" s="9" t="s">
        <v>756</v>
      </c>
      <c r="Q15" s="9"/>
      <c r="R15" s="9"/>
      <c r="S15" s="9"/>
      <c r="T15" s="9"/>
      <c r="U15" s="13"/>
      <c r="V15" s="13"/>
    </row>
    <row r="16" spans="1:22" ht="41.1" customHeight="1">
      <c r="A16" s="158"/>
      <c r="B16" s="158"/>
      <c r="C16" s="165"/>
      <c r="D16" s="165"/>
      <c r="E16" s="165"/>
      <c r="F16" s="165"/>
      <c r="G16" s="165"/>
      <c r="H16" s="165"/>
      <c r="I16" s="165"/>
      <c r="J16" s="170"/>
      <c r="K16" s="178"/>
      <c r="L16" s="9"/>
      <c r="M16" s="10"/>
      <c r="N16" s="9"/>
      <c r="O16" s="9" t="s">
        <v>757</v>
      </c>
      <c r="P16" s="9" t="s">
        <v>758</v>
      </c>
      <c r="Q16" s="9"/>
      <c r="R16" s="9"/>
      <c r="S16" s="9"/>
      <c r="T16" s="9"/>
      <c r="U16" s="13"/>
      <c r="V16" s="13"/>
    </row>
    <row r="17" spans="1:22" ht="39.950000000000003" customHeight="1">
      <c r="A17" s="158"/>
      <c r="B17" s="158"/>
      <c r="C17" s="165"/>
      <c r="D17" s="165"/>
      <c r="E17" s="165"/>
      <c r="F17" s="165"/>
      <c r="G17" s="165"/>
      <c r="H17" s="165"/>
      <c r="I17" s="165"/>
      <c r="J17" s="170"/>
      <c r="K17" s="178"/>
      <c r="L17" s="9"/>
      <c r="M17" s="10"/>
      <c r="N17" s="9"/>
      <c r="O17" s="9" t="s">
        <v>759</v>
      </c>
      <c r="P17" s="9"/>
      <c r="Q17" s="9"/>
      <c r="R17" s="9"/>
      <c r="S17" s="9"/>
      <c r="T17" s="9"/>
      <c r="U17" s="13"/>
      <c r="V17" s="13"/>
    </row>
    <row r="18" spans="1:22" ht="39.950000000000003" customHeight="1">
      <c r="A18" s="158"/>
      <c r="B18" s="158"/>
      <c r="C18" s="165"/>
      <c r="D18" s="165"/>
      <c r="E18" s="165"/>
      <c r="F18" s="165"/>
      <c r="G18" s="165"/>
      <c r="H18" s="165"/>
      <c r="I18" s="165"/>
      <c r="J18" s="171"/>
      <c r="K18" s="178"/>
      <c r="L18" s="9"/>
      <c r="M18" s="10"/>
      <c r="N18" s="9"/>
      <c r="O18" s="9" t="s">
        <v>760</v>
      </c>
      <c r="P18" s="9"/>
      <c r="Q18" s="9"/>
      <c r="R18" s="9"/>
      <c r="S18" s="9"/>
      <c r="T18" s="9"/>
      <c r="U18" s="13"/>
      <c r="V18" s="13"/>
    </row>
    <row r="19" spans="1:22" ht="60.95" customHeight="1">
      <c r="A19" s="158" t="s">
        <v>761</v>
      </c>
      <c r="B19" s="158" t="s">
        <v>629</v>
      </c>
      <c r="C19" s="165">
        <v>131.264117</v>
      </c>
      <c r="D19" s="165">
        <v>131.26</v>
      </c>
      <c r="E19" s="165"/>
      <c r="F19" s="165"/>
      <c r="G19" s="165"/>
      <c r="H19" s="165">
        <v>128.26</v>
      </c>
      <c r="I19" s="165">
        <v>3</v>
      </c>
      <c r="J19" s="172" t="s">
        <v>762</v>
      </c>
      <c r="K19" s="179" t="s">
        <v>763</v>
      </c>
      <c r="L19" s="9" t="s">
        <v>764</v>
      </c>
      <c r="M19" s="9"/>
      <c r="N19" s="9" t="s">
        <v>765</v>
      </c>
      <c r="O19" s="9" t="s">
        <v>766</v>
      </c>
      <c r="P19" s="9" t="s">
        <v>767</v>
      </c>
      <c r="Q19" s="9" t="s">
        <v>598</v>
      </c>
      <c r="R19" s="9"/>
      <c r="S19" s="9" t="s">
        <v>637</v>
      </c>
      <c r="T19" s="9" t="s">
        <v>638</v>
      </c>
      <c r="U19" s="9" t="s">
        <v>639</v>
      </c>
      <c r="V19" s="9" t="s">
        <v>640</v>
      </c>
    </row>
    <row r="20" spans="1:22" ht="27.95" customHeight="1">
      <c r="A20" s="158"/>
      <c r="B20" s="158"/>
      <c r="C20" s="165"/>
      <c r="D20" s="165"/>
      <c r="E20" s="165"/>
      <c r="F20" s="165"/>
      <c r="G20" s="165"/>
      <c r="H20" s="165"/>
      <c r="I20" s="165"/>
      <c r="J20" s="173"/>
      <c r="K20" s="179"/>
      <c r="L20" s="9"/>
      <c r="M20" s="9"/>
      <c r="N20" s="9"/>
      <c r="O20" s="9" t="s">
        <v>768</v>
      </c>
      <c r="P20" s="9" t="s">
        <v>769</v>
      </c>
      <c r="Q20" s="9"/>
      <c r="R20" s="9"/>
      <c r="S20" s="9"/>
      <c r="T20" s="9"/>
      <c r="U20" s="9"/>
      <c r="V20" s="13"/>
    </row>
    <row r="21" spans="1:22" ht="59.1" customHeight="1">
      <c r="A21" s="158" t="s">
        <v>642</v>
      </c>
      <c r="B21" s="158" t="s">
        <v>641</v>
      </c>
      <c r="C21" s="165">
        <v>585.55999999999995</v>
      </c>
      <c r="D21" s="165">
        <v>512</v>
      </c>
      <c r="E21" s="165"/>
      <c r="F21" s="165">
        <v>73.56</v>
      </c>
      <c r="G21" s="165"/>
      <c r="H21" s="165">
        <v>446.56</v>
      </c>
      <c r="I21" s="165">
        <v>139</v>
      </c>
      <c r="J21" s="172" t="s">
        <v>770</v>
      </c>
      <c r="K21" s="179" t="s">
        <v>771</v>
      </c>
      <c r="L21" s="9" t="s">
        <v>772</v>
      </c>
      <c r="M21" s="9"/>
      <c r="N21" s="9"/>
      <c r="O21" s="9" t="s">
        <v>773</v>
      </c>
      <c r="P21" s="9" t="s">
        <v>774</v>
      </c>
      <c r="Q21" s="9" t="s">
        <v>775</v>
      </c>
      <c r="R21" s="9" t="s">
        <v>776</v>
      </c>
      <c r="S21" s="9" t="s">
        <v>777</v>
      </c>
      <c r="T21" s="9" t="s">
        <v>735</v>
      </c>
      <c r="U21" s="9"/>
      <c r="V21" s="9" t="s">
        <v>654</v>
      </c>
    </row>
    <row r="22" spans="1:22" ht="30.95" customHeight="1">
      <c r="A22" s="158"/>
      <c r="B22" s="158"/>
      <c r="C22" s="165"/>
      <c r="D22" s="165"/>
      <c r="E22" s="165"/>
      <c r="F22" s="165"/>
      <c r="G22" s="165"/>
      <c r="H22" s="165"/>
      <c r="I22" s="165"/>
      <c r="J22" s="174"/>
      <c r="K22" s="179"/>
      <c r="L22" s="9" t="s">
        <v>778</v>
      </c>
      <c r="M22" s="9"/>
      <c r="N22" s="9"/>
      <c r="O22" s="9" t="s">
        <v>779</v>
      </c>
      <c r="P22" s="9" t="s">
        <v>780</v>
      </c>
      <c r="Q22" s="9" t="s">
        <v>781</v>
      </c>
      <c r="R22" s="9"/>
      <c r="S22" s="9"/>
      <c r="T22" s="9"/>
      <c r="U22" s="9"/>
      <c r="V22" s="13"/>
    </row>
    <row r="23" spans="1:22" ht="27.95" customHeight="1">
      <c r="A23" s="158"/>
      <c r="B23" s="158"/>
      <c r="C23" s="165"/>
      <c r="D23" s="165"/>
      <c r="E23" s="165"/>
      <c r="F23" s="165"/>
      <c r="G23" s="165"/>
      <c r="H23" s="165"/>
      <c r="I23" s="165"/>
      <c r="J23" s="173"/>
      <c r="K23" s="179"/>
      <c r="L23" s="9" t="s">
        <v>782</v>
      </c>
      <c r="M23" s="9"/>
      <c r="N23" s="9"/>
      <c r="O23" s="9" t="s">
        <v>783</v>
      </c>
      <c r="P23" s="9"/>
      <c r="Q23" s="9"/>
      <c r="R23" s="9"/>
      <c r="S23" s="9"/>
      <c r="T23" s="9"/>
      <c r="U23" s="13"/>
      <c r="V23" s="13"/>
    </row>
    <row r="24" spans="1:22" ht="63" customHeight="1">
      <c r="A24" s="11" t="s">
        <v>784</v>
      </c>
      <c r="B24" s="11" t="s">
        <v>655</v>
      </c>
      <c r="C24" s="12">
        <v>855.24</v>
      </c>
      <c r="D24" s="12">
        <v>730.24</v>
      </c>
      <c r="E24" s="12"/>
      <c r="F24" s="12">
        <v>125</v>
      </c>
      <c r="G24" s="12"/>
      <c r="H24" s="12">
        <v>710.04</v>
      </c>
      <c r="I24" s="12">
        <v>145.19999999999999</v>
      </c>
      <c r="J24" s="14" t="s">
        <v>785</v>
      </c>
      <c r="K24" s="9" t="s">
        <v>786</v>
      </c>
      <c r="L24" s="9" t="s">
        <v>787</v>
      </c>
      <c r="M24" s="9"/>
      <c r="N24" s="9"/>
      <c r="O24" s="9" t="s">
        <v>788</v>
      </c>
      <c r="P24" s="9" t="s">
        <v>662</v>
      </c>
      <c r="Q24" s="9" t="s">
        <v>789</v>
      </c>
      <c r="R24" s="9" t="s">
        <v>663</v>
      </c>
      <c r="S24" s="9" t="s">
        <v>664</v>
      </c>
      <c r="T24" s="9"/>
      <c r="U24" s="9" t="s">
        <v>790</v>
      </c>
      <c r="V24" s="9" t="s">
        <v>665</v>
      </c>
    </row>
    <row r="25" spans="1:22" ht="54.95" customHeight="1">
      <c r="A25" s="158" t="s">
        <v>666</v>
      </c>
      <c r="B25" s="158" t="s">
        <v>667</v>
      </c>
      <c r="C25" s="165">
        <v>771.01</v>
      </c>
      <c r="D25" s="165">
        <v>761.01</v>
      </c>
      <c r="E25" s="165"/>
      <c r="F25" s="165">
        <v>10</v>
      </c>
      <c r="G25" s="165"/>
      <c r="H25" s="165">
        <v>648.82000000000005</v>
      </c>
      <c r="I25" s="165">
        <v>122.19</v>
      </c>
      <c r="J25" s="175" t="s">
        <v>791</v>
      </c>
      <c r="K25" s="179" t="s">
        <v>792</v>
      </c>
      <c r="L25" s="15" t="s">
        <v>793</v>
      </c>
      <c r="M25" s="9"/>
      <c r="N25" s="9"/>
      <c r="O25" s="16" t="s">
        <v>794</v>
      </c>
      <c r="P25" s="15" t="s">
        <v>795</v>
      </c>
      <c r="Q25" s="9" t="s">
        <v>796</v>
      </c>
      <c r="R25" s="9"/>
      <c r="S25" s="9" t="s">
        <v>797</v>
      </c>
      <c r="T25" s="9" t="s">
        <v>798</v>
      </c>
      <c r="U25" s="9"/>
      <c r="V25" s="9" t="s">
        <v>799</v>
      </c>
    </row>
    <row r="26" spans="1:22" ht="44.1" customHeight="1">
      <c r="A26" s="158"/>
      <c r="B26" s="158"/>
      <c r="C26" s="165"/>
      <c r="D26" s="165"/>
      <c r="E26" s="165"/>
      <c r="F26" s="165"/>
      <c r="G26" s="165"/>
      <c r="H26" s="165"/>
      <c r="I26" s="165"/>
      <c r="J26" s="176"/>
      <c r="K26" s="179"/>
      <c r="L26" s="15" t="s">
        <v>800</v>
      </c>
      <c r="M26" s="9"/>
      <c r="N26" s="9"/>
      <c r="O26" s="15" t="s">
        <v>801</v>
      </c>
      <c r="P26" s="15" t="s">
        <v>802</v>
      </c>
      <c r="Q26" s="9"/>
      <c r="R26" s="9"/>
      <c r="S26" s="9" t="s">
        <v>803</v>
      </c>
      <c r="T26" s="9"/>
      <c r="U26" s="9"/>
      <c r="V26" s="13"/>
    </row>
    <row r="27" spans="1:22" ht="44.1" customHeight="1">
      <c r="A27" s="158"/>
      <c r="B27" s="158"/>
      <c r="C27" s="165"/>
      <c r="D27" s="165"/>
      <c r="E27" s="165"/>
      <c r="F27" s="165"/>
      <c r="G27" s="165"/>
      <c r="H27" s="165"/>
      <c r="I27" s="165"/>
      <c r="J27" s="176"/>
      <c r="K27" s="179"/>
      <c r="L27" s="15" t="s">
        <v>804</v>
      </c>
      <c r="M27" s="9"/>
      <c r="N27" s="9"/>
      <c r="O27" s="15" t="s">
        <v>805</v>
      </c>
      <c r="P27" s="15" t="s">
        <v>806</v>
      </c>
      <c r="Q27" s="9"/>
      <c r="R27" s="9"/>
      <c r="S27" s="9"/>
      <c r="T27" s="9"/>
      <c r="U27" s="13"/>
      <c r="V27" s="13"/>
    </row>
    <row r="28" spans="1:22" ht="44.1" customHeight="1">
      <c r="A28" s="158"/>
      <c r="B28" s="158"/>
      <c r="C28" s="165"/>
      <c r="D28" s="165"/>
      <c r="E28" s="165"/>
      <c r="F28" s="165"/>
      <c r="G28" s="165"/>
      <c r="H28" s="165"/>
      <c r="I28" s="165"/>
      <c r="J28" s="176"/>
      <c r="K28" s="179"/>
      <c r="L28" s="9"/>
      <c r="M28" s="10"/>
      <c r="N28" s="9"/>
      <c r="O28" s="15" t="s">
        <v>807</v>
      </c>
      <c r="P28" s="15" t="s">
        <v>808</v>
      </c>
      <c r="Q28" s="9"/>
      <c r="R28" s="9"/>
      <c r="S28" s="9"/>
      <c r="T28" s="9"/>
      <c r="U28" s="13"/>
      <c r="V28" s="13"/>
    </row>
    <row r="29" spans="1:22" ht="44.1" customHeight="1">
      <c r="A29" s="158"/>
      <c r="B29" s="158"/>
      <c r="C29" s="165"/>
      <c r="D29" s="165"/>
      <c r="E29" s="165"/>
      <c r="F29" s="165"/>
      <c r="G29" s="165"/>
      <c r="H29" s="165"/>
      <c r="I29" s="165"/>
      <c r="J29" s="177"/>
      <c r="K29" s="179"/>
      <c r="L29" s="9"/>
      <c r="M29" s="10"/>
      <c r="N29" s="9"/>
      <c r="O29" s="15" t="s">
        <v>809</v>
      </c>
      <c r="P29" s="15" t="s">
        <v>810</v>
      </c>
      <c r="Q29" s="9"/>
      <c r="R29" s="9"/>
      <c r="S29" s="9"/>
      <c r="T29" s="9"/>
      <c r="U29" s="13"/>
      <c r="V29" s="13"/>
    </row>
    <row r="30" spans="1:22" ht="48" customHeight="1">
      <c r="A30" s="159" t="s">
        <v>811</v>
      </c>
      <c r="B30" s="162" t="s">
        <v>812</v>
      </c>
      <c r="C30" s="166">
        <v>684.02</v>
      </c>
      <c r="D30" s="166">
        <v>644.02</v>
      </c>
      <c r="E30" s="166"/>
      <c r="F30" s="166">
        <v>40</v>
      </c>
      <c r="G30" s="166"/>
      <c r="H30" s="166">
        <v>410.9</v>
      </c>
      <c r="I30" s="166">
        <v>273.12</v>
      </c>
      <c r="J30" s="172" t="s">
        <v>813</v>
      </c>
      <c r="K30" s="172" t="s">
        <v>814</v>
      </c>
      <c r="L30" s="9" t="s">
        <v>815</v>
      </c>
      <c r="M30" s="9"/>
      <c r="N30" s="9"/>
      <c r="O30" s="16" t="s">
        <v>816</v>
      </c>
      <c r="P30" s="16" t="s">
        <v>817</v>
      </c>
      <c r="Q30" s="9" t="s">
        <v>598</v>
      </c>
      <c r="R30" s="9" t="s">
        <v>818</v>
      </c>
      <c r="S30" s="9" t="s">
        <v>819</v>
      </c>
      <c r="T30" s="9" t="s">
        <v>735</v>
      </c>
      <c r="U30" s="9"/>
      <c r="V30" s="9" t="s">
        <v>687</v>
      </c>
    </row>
    <row r="31" spans="1:22" ht="48" customHeight="1">
      <c r="A31" s="160"/>
      <c r="B31" s="163"/>
      <c r="C31" s="167"/>
      <c r="D31" s="167"/>
      <c r="E31" s="167"/>
      <c r="F31" s="167"/>
      <c r="G31" s="167"/>
      <c r="H31" s="167"/>
      <c r="I31" s="167"/>
      <c r="J31" s="174"/>
      <c r="K31" s="174"/>
      <c r="L31" s="9" t="s">
        <v>820</v>
      </c>
      <c r="M31" s="9"/>
      <c r="N31" s="9"/>
      <c r="O31" s="16"/>
      <c r="P31" s="16"/>
      <c r="Q31" s="9"/>
      <c r="R31" s="9"/>
      <c r="S31" s="9" t="s">
        <v>821</v>
      </c>
      <c r="T31" s="9"/>
      <c r="U31" s="9"/>
      <c r="V31" s="13"/>
    </row>
    <row r="32" spans="1:22" ht="48" customHeight="1">
      <c r="A32" s="161"/>
      <c r="B32" s="164"/>
      <c r="C32" s="168"/>
      <c r="D32" s="168"/>
      <c r="E32" s="168"/>
      <c r="F32" s="168"/>
      <c r="G32" s="168"/>
      <c r="H32" s="168"/>
      <c r="I32" s="168"/>
      <c r="J32" s="173"/>
      <c r="K32" s="173"/>
      <c r="L32" s="9" t="s">
        <v>822</v>
      </c>
      <c r="M32" s="18"/>
      <c r="N32" s="18"/>
      <c r="O32" s="18"/>
      <c r="P32" s="18"/>
      <c r="Q32" s="18"/>
      <c r="R32" s="18"/>
      <c r="S32" s="18"/>
      <c r="T32" s="18"/>
      <c r="U32" s="18"/>
      <c r="V32" s="18"/>
    </row>
    <row r="33" spans="1:21" s="1" customFormat="1" ht="24.95" customHeight="1">
      <c r="A33" s="157" t="s">
        <v>823</v>
      </c>
      <c r="B33" s="157"/>
      <c r="C33" s="157"/>
      <c r="D33" s="157"/>
      <c r="E33" s="157"/>
      <c r="F33" s="157"/>
      <c r="G33" s="157"/>
      <c r="H33" s="157"/>
      <c r="I33" s="157"/>
      <c r="J33" s="157"/>
      <c r="K33" s="157"/>
      <c r="L33" s="157"/>
      <c r="M33" s="157"/>
      <c r="N33" s="157"/>
      <c r="O33" s="157"/>
      <c r="P33" s="157"/>
      <c r="Q33" s="157"/>
      <c r="R33" s="157"/>
      <c r="S33" s="157"/>
      <c r="T33" s="157"/>
      <c r="U33" s="157"/>
    </row>
    <row r="34" spans="1:21">
      <c r="C34" s="19"/>
      <c r="D34" s="19"/>
      <c r="E34" s="19"/>
      <c r="F34" s="19"/>
      <c r="G34" s="19"/>
      <c r="H34" s="19"/>
      <c r="I34" s="19"/>
    </row>
  </sheetData>
  <mergeCells count="72">
    <mergeCell ref="K10:K18"/>
    <mergeCell ref="K19:K20"/>
    <mergeCell ref="K21:K23"/>
    <mergeCell ref="K25:K29"/>
    <mergeCell ref="K30:K32"/>
    <mergeCell ref="J10:J18"/>
    <mergeCell ref="J19:J20"/>
    <mergeCell ref="J21:J23"/>
    <mergeCell ref="J25:J29"/>
    <mergeCell ref="J30:J32"/>
    <mergeCell ref="I10:I18"/>
    <mergeCell ref="I19:I20"/>
    <mergeCell ref="I21:I23"/>
    <mergeCell ref="I25:I29"/>
    <mergeCell ref="I30:I32"/>
    <mergeCell ref="H10:H18"/>
    <mergeCell ref="H19:H20"/>
    <mergeCell ref="H21:H23"/>
    <mergeCell ref="H25:H29"/>
    <mergeCell ref="H30:H32"/>
    <mergeCell ref="G10:G18"/>
    <mergeCell ref="G19:G20"/>
    <mergeCell ref="G21:G23"/>
    <mergeCell ref="G25:G29"/>
    <mergeCell ref="G30:G32"/>
    <mergeCell ref="F10:F18"/>
    <mergeCell ref="F19:F20"/>
    <mergeCell ref="F21:F23"/>
    <mergeCell ref="F25:F29"/>
    <mergeCell ref="F30:F32"/>
    <mergeCell ref="E10:E18"/>
    <mergeCell ref="E19:E20"/>
    <mergeCell ref="E21:E23"/>
    <mergeCell ref="E25:E29"/>
    <mergeCell ref="E30:E32"/>
    <mergeCell ref="C19:C20"/>
    <mergeCell ref="C21:C23"/>
    <mergeCell ref="C25:C29"/>
    <mergeCell ref="C30:C32"/>
    <mergeCell ref="D10:D18"/>
    <mergeCell ref="D19:D20"/>
    <mergeCell ref="D21:D23"/>
    <mergeCell ref="D25:D29"/>
    <mergeCell ref="D30:D32"/>
    <mergeCell ref="A9:B9"/>
    <mergeCell ref="A33:U33"/>
    <mergeCell ref="A5:A8"/>
    <mergeCell ref="A10:A18"/>
    <mergeCell ref="A19:A20"/>
    <mergeCell ref="A21:A23"/>
    <mergeCell ref="A25:A29"/>
    <mergeCell ref="A30:A32"/>
    <mergeCell ref="B5:B8"/>
    <mergeCell ref="B10:B18"/>
    <mergeCell ref="B19:B20"/>
    <mergeCell ref="B21:B23"/>
    <mergeCell ref="B25:B29"/>
    <mergeCell ref="B30:B32"/>
    <mergeCell ref="C6:C8"/>
    <mergeCell ref="C10:C18"/>
    <mergeCell ref="A2:T2"/>
    <mergeCell ref="A3:T3"/>
    <mergeCell ref="R4:T4"/>
    <mergeCell ref="C5:I5"/>
    <mergeCell ref="L7:N7"/>
    <mergeCell ref="O7:Q7"/>
    <mergeCell ref="R7:U7"/>
    <mergeCell ref="J5:J8"/>
    <mergeCell ref="K5:K8"/>
    <mergeCell ref="D6:G7"/>
    <mergeCell ref="H6:I7"/>
    <mergeCell ref="L5:V6"/>
  </mergeCells>
  <phoneticPr fontId="25" type="noConversion"/>
  <printOptions horizontalCentered="1"/>
  <pageMargins left="7.8000001609325395E-2" right="7.8000001609325395E-2" top="7.8000001609325395E-2" bottom="7.8000001609325395E-2"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C35" zoomScale="160" zoomScaleNormal="160" workbookViewId="0">
      <selection activeCell="H10" sqref="H10"/>
    </sheetView>
  </sheetViews>
  <sheetFormatPr defaultColWidth="10" defaultRowHeight="13.5"/>
  <cols>
    <col min="1" max="1" width="29.5" customWidth="1"/>
    <col min="2" max="2" width="10.125" customWidth="1"/>
    <col min="3" max="3" width="23.125" customWidth="1"/>
    <col min="4" max="4" width="10.625" customWidth="1"/>
    <col min="5" max="5" width="24" customWidth="1"/>
    <col min="6" max="6" width="10.5" customWidth="1"/>
    <col min="7" max="7" width="21.625" customWidth="1"/>
    <col min="8" max="8" width="11" customWidth="1"/>
  </cols>
  <sheetData>
    <row r="1" spans="1:8" ht="11.25" customHeight="1">
      <c r="A1" s="2"/>
      <c r="H1" s="60" t="s">
        <v>30</v>
      </c>
    </row>
    <row r="2" spans="1:8" ht="21.2" customHeight="1">
      <c r="A2" s="127" t="s">
        <v>7</v>
      </c>
      <c r="B2" s="127"/>
      <c r="C2" s="127"/>
      <c r="D2" s="127"/>
      <c r="E2" s="127"/>
      <c r="F2" s="127"/>
      <c r="G2" s="127"/>
      <c r="H2" s="127"/>
    </row>
    <row r="3" spans="1:8" ht="15" customHeight="1">
      <c r="A3" s="128" t="s">
        <v>31</v>
      </c>
      <c r="B3" s="128"/>
      <c r="C3" s="128"/>
      <c r="D3" s="128"/>
      <c r="E3" s="128"/>
      <c r="F3" s="128"/>
      <c r="G3" s="129" t="s">
        <v>32</v>
      </c>
      <c r="H3" s="129"/>
    </row>
    <row r="4" spans="1:8" ht="15.6" customHeight="1">
      <c r="A4" s="130" t="s">
        <v>33</v>
      </c>
      <c r="B4" s="130"/>
      <c r="C4" s="130" t="s">
        <v>34</v>
      </c>
      <c r="D4" s="130"/>
      <c r="E4" s="130"/>
      <c r="F4" s="130"/>
      <c r="G4" s="130"/>
      <c r="H4" s="130"/>
    </row>
    <row r="5" spans="1:8" ht="19.5" customHeight="1">
      <c r="A5" s="4" t="s">
        <v>35</v>
      </c>
      <c r="B5" s="4" t="s">
        <v>36</v>
      </c>
      <c r="C5" s="4" t="s">
        <v>37</v>
      </c>
      <c r="D5" s="4" t="s">
        <v>36</v>
      </c>
      <c r="E5" s="4" t="s">
        <v>38</v>
      </c>
      <c r="F5" s="4" t="s">
        <v>36</v>
      </c>
      <c r="G5" s="4" t="s">
        <v>39</v>
      </c>
      <c r="H5" s="4" t="s">
        <v>36</v>
      </c>
    </row>
    <row r="6" spans="1:8" ht="14.25" customHeight="1">
      <c r="A6" s="7" t="s">
        <v>40</v>
      </c>
      <c r="B6" s="25">
        <f>B7</f>
        <v>11507.75</v>
      </c>
      <c r="C6" s="9" t="s">
        <v>41</v>
      </c>
      <c r="D6" s="64">
        <f>8485.42</f>
        <v>8485.42</v>
      </c>
      <c r="E6" s="7" t="s">
        <v>42</v>
      </c>
      <c r="F6" s="25">
        <f>SUM(F7:F9)</f>
        <v>9947.76</v>
      </c>
      <c r="G6" s="9" t="s">
        <v>43</v>
      </c>
      <c r="H6" s="28">
        <f>5167.95</f>
        <v>5167.95</v>
      </c>
    </row>
    <row r="7" spans="1:8" ht="14.25" customHeight="1">
      <c r="A7" s="9" t="s">
        <v>44</v>
      </c>
      <c r="B7" s="28">
        <v>11507.75</v>
      </c>
      <c r="C7" s="9" t="s">
        <v>45</v>
      </c>
      <c r="D7" s="64"/>
      <c r="E7" s="9" t="s">
        <v>46</v>
      </c>
      <c r="F7" s="28">
        <f>6909.72</f>
        <v>6909.72</v>
      </c>
      <c r="G7" s="9" t="s">
        <v>47</v>
      </c>
      <c r="H7" s="28">
        <v>2274.2800000000002</v>
      </c>
    </row>
    <row r="8" spans="1:8" ht="14.25" customHeight="1">
      <c r="A8" s="7" t="s">
        <v>48</v>
      </c>
      <c r="B8" s="28"/>
      <c r="C8" s="9" t="s">
        <v>49</v>
      </c>
      <c r="D8" s="64"/>
      <c r="E8" s="9" t="s">
        <v>50</v>
      </c>
      <c r="F8" s="28">
        <f>1447.24</f>
        <v>1447.24</v>
      </c>
      <c r="G8" s="9" t="s">
        <v>51</v>
      </c>
      <c r="H8" s="28"/>
    </row>
    <row r="9" spans="1:8" ht="14.25" customHeight="1">
      <c r="A9" s="9" t="s">
        <v>52</v>
      </c>
      <c r="B9" s="28"/>
      <c r="C9" s="9" t="s">
        <v>53</v>
      </c>
      <c r="D9" s="64"/>
      <c r="E9" s="9" t="s">
        <v>54</v>
      </c>
      <c r="F9" s="28">
        <f>1590.8</f>
        <v>1590.8</v>
      </c>
      <c r="G9" s="9" t="s">
        <v>55</v>
      </c>
      <c r="H9" s="28"/>
    </row>
    <row r="10" spans="1:8" ht="14.25" customHeight="1">
      <c r="A10" s="9" t="s">
        <v>56</v>
      </c>
      <c r="B10" s="28"/>
      <c r="C10" s="9" t="s">
        <v>57</v>
      </c>
      <c r="D10" s="64"/>
      <c r="E10" s="7" t="s">
        <v>58</v>
      </c>
      <c r="F10" s="25">
        <f>SUM(F11:F20)</f>
        <v>1808.55</v>
      </c>
      <c r="G10" s="9" t="s">
        <v>59</v>
      </c>
      <c r="H10" s="28">
        <v>2714.28</v>
      </c>
    </row>
    <row r="11" spans="1:8" ht="14.25" customHeight="1">
      <c r="A11" s="9" t="s">
        <v>60</v>
      </c>
      <c r="B11" s="28"/>
      <c r="C11" s="9" t="s">
        <v>61</v>
      </c>
      <c r="D11" s="64"/>
      <c r="E11" s="9" t="s">
        <v>62</v>
      </c>
      <c r="F11" s="28">
        <v>22.19</v>
      </c>
      <c r="G11" s="9" t="s">
        <v>63</v>
      </c>
      <c r="H11" s="28">
        <v>9</v>
      </c>
    </row>
    <row r="12" spans="1:8" ht="14.25" customHeight="1">
      <c r="A12" s="9" t="s">
        <v>64</v>
      </c>
      <c r="B12" s="28"/>
      <c r="C12" s="9" t="s">
        <v>65</v>
      </c>
      <c r="D12" s="64"/>
      <c r="E12" s="9" t="s">
        <v>66</v>
      </c>
      <c r="F12" s="28">
        <v>1777.36</v>
      </c>
      <c r="G12" s="9" t="s">
        <v>67</v>
      </c>
      <c r="H12" s="28"/>
    </row>
    <row r="13" spans="1:8" ht="14.25" customHeight="1">
      <c r="A13" s="9" t="s">
        <v>68</v>
      </c>
      <c r="B13" s="28"/>
      <c r="C13" s="9" t="s">
        <v>69</v>
      </c>
      <c r="D13" s="116">
        <f>2657.14</f>
        <v>2657.14</v>
      </c>
      <c r="E13" s="9" t="s">
        <v>70</v>
      </c>
      <c r="F13" s="28"/>
      <c r="G13" s="9" t="s">
        <v>71</v>
      </c>
      <c r="H13" s="28"/>
    </row>
    <row r="14" spans="1:8" ht="14.25" customHeight="1">
      <c r="A14" s="9" t="s">
        <v>72</v>
      </c>
      <c r="B14" s="28"/>
      <c r="C14" s="9" t="s">
        <v>73</v>
      </c>
      <c r="D14" s="64"/>
      <c r="E14" s="9" t="s">
        <v>74</v>
      </c>
      <c r="F14" s="28"/>
      <c r="G14" s="9" t="s">
        <v>75</v>
      </c>
      <c r="H14" s="28">
        <f>1590.8</f>
        <v>1590.8</v>
      </c>
    </row>
    <row r="15" spans="1:8" ht="14.25" customHeight="1">
      <c r="A15" s="9" t="s">
        <v>76</v>
      </c>
      <c r="B15" s="28"/>
      <c r="C15" s="9" t="s">
        <v>77</v>
      </c>
      <c r="D15" s="64"/>
      <c r="E15" s="9" t="s">
        <v>78</v>
      </c>
      <c r="F15" s="28"/>
      <c r="G15" s="9" t="s">
        <v>79</v>
      </c>
      <c r="H15" s="28"/>
    </row>
    <row r="16" spans="1:8" ht="14.25" customHeight="1">
      <c r="A16" s="9" t="s">
        <v>80</v>
      </c>
      <c r="B16" s="28"/>
      <c r="C16" s="9" t="s">
        <v>81</v>
      </c>
      <c r="D16" s="64"/>
      <c r="E16" s="9" t="s">
        <v>82</v>
      </c>
      <c r="F16" s="28">
        <v>9</v>
      </c>
      <c r="G16" s="9" t="s">
        <v>83</v>
      </c>
      <c r="H16" s="28"/>
    </row>
    <row r="17" spans="1:8" ht="14.25" customHeight="1">
      <c r="A17" s="9" t="s">
        <v>84</v>
      </c>
      <c r="B17" s="28"/>
      <c r="C17" s="9" t="s">
        <v>85</v>
      </c>
      <c r="D17" s="64"/>
      <c r="E17" s="9" t="s">
        <v>86</v>
      </c>
      <c r="F17" s="28"/>
      <c r="G17" s="9" t="s">
        <v>87</v>
      </c>
      <c r="H17" s="28"/>
    </row>
    <row r="18" spans="1:8" ht="14.25" customHeight="1">
      <c r="A18" s="9" t="s">
        <v>88</v>
      </c>
      <c r="B18" s="28"/>
      <c r="C18" s="9" t="s">
        <v>89</v>
      </c>
      <c r="D18" s="64"/>
      <c r="E18" s="9" t="s">
        <v>90</v>
      </c>
      <c r="F18" s="28"/>
      <c r="G18" s="9" t="s">
        <v>91</v>
      </c>
      <c r="H18" s="28"/>
    </row>
    <row r="19" spans="1:8" ht="14.25" customHeight="1">
      <c r="A19" s="9" t="s">
        <v>92</v>
      </c>
      <c r="B19" s="28"/>
      <c r="C19" s="9" t="s">
        <v>93</v>
      </c>
      <c r="D19" s="64"/>
      <c r="E19" s="9" t="s">
        <v>94</v>
      </c>
      <c r="F19" s="28"/>
      <c r="G19" s="9" t="s">
        <v>95</v>
      </c>
      <c r="H19" s="28"/>
    </row>
    <row r="20" spans="1:8" ht="14.25" customHeight="1">
      <c r="A20" s="7" t="s">
        <v>96</v>
      </c>
      <c r="B20" s="25"/>
      <c r="C20" s="9" t="s">
        <v>97</v>
      </c>
      <c r="D20" s="64"/>
      <c r="E20" s="9" t="s">
        <v>98</v>
      </c>
      <c r="F20" s="28"/>
      <c r="G20" s="9"/>
      <c r="H20" s="28"/>
    </row>
    <row r="21" spans="1:8" ht="14.25" customHeight="1">
      <c r="A21" s="7" t="s">
        <v>99</v>
      </c>
      <c r="B21" s="25"/>
      <c r="C21" s="9" t="s">
        <v>100</v>
      </c>
      <c r="D21" s="64"/>
      <c r="E21" s="7" t="s">
        <v>101</v>
      </c>
      <c r="F21" s="25"/>
      <c r="G21" s="9"/>
      <c r="H21" s="28"/>
    </row>
    <row r="22" spans="1:8" ht="14.25" customHeight="1">
      <c r="A22" s="7" t="s">
        <v>102</v>
      </c>
      <c r="B22" s="25"/>
      <c r="C22" s="9" t="s">
        <v>103</v>
      </c>
      <c r="D22" s="64"/>
      <c r="E22" s="9"/>
      <c r="F22" s="29"/>
      <c r="G22" s="9"/>
      <c r="H22" s="28"/>
    </row>
    <row r="23" spans="1:8" ht="14.25" customHeight="1">
      <c r="A23" s="7" t="s">
        <v>104</v>
      </c>
      <c r="B23" s="25">
        <v>248.56</v>
      </c>
      <c r="C23" s="9" t="s">
        <v>105</v>
      </c>
      <c r="D23" s="64"/>
      <c r="E23" s="9"/>
      <c r="F23" s="29"/>
      <c r="G23" s="9"/>
      <c r="H23" s="28"/>
    </row>
    <row r="24" spans="1:8" ht="14.25" customHeight="1">
      <c r="A24" s="7" t="s">
        <v>106</v>
      </c>
      <c r="B24" s="25"/>
      <c r="C24" s="9" t="s">
        <v>107</v>
      </c>
      <c r="D24" s="64"/>
      <c r="E24" s="9"/>
      <c r="F24" s="29"/>
      <c r="G24" s="9"/>
      <c r="H24" s="28"/>
    </row>
    <row r="25" spans="1:8" ht="14.25" customHeight="1">
      <c r="A25" s="9" t="s">
        <v>108</v>
      </c>
      <c r="B25" s="28"/>
      <c r="C25" s="9" t="s">
        <v>109</v>
      </c>
      <c r="D25" s="117">
        <v>613.75</v>
      </c>
      <c r="E25" s="9"/>
      <c r="F25" s="29"/>
      <c r="G25" s="9"/>
      <c r="H25" s="28"/>
    </row>
    <row r="26" spans="1:8" ht="14.25" customHeight="1">
      <c r="A26" s="9" t="s">
        <v>110</v>
      </c>
      <c r="B26" s="28"/>
      <c r="C26" s="9" t="s">
        <v>111</v>
      </c>
      <c r="D26" s="64"/>
      <c r="E26" s="9"/>
      <c r="F26" s="29"/>
      <c r="G26" s="9"/>
      <c r="H26" s="28"/>
    </row>
    <row r="27" spans="1:8" ht="14.25" customHeight="1">
      <c r="A27" s="9" t="s">
        <v>112</v>
      </c>
      <c r="B27" s="28"/>
      <c r="C27" s="9" t="s">
        <v>113</v>
      </c>
      <c r="D27" s="64"/>
      <c r="E27" s="9"/>
      <c r="F27" s="29"/>
      <c r="G27" s="9"/>
      <c r="H27" s="28"/>
    </row>
    <row r="28" spans="1:8" ht="14.25" customHeight="1">
      <c r="A28" s="7" t="s">
        <v>114</v>
      </c>
      <c r="B28" s="25"/>
      <c r="C28" s="9" t="s">
        <v>115</v>
      </c>
      <c r="D28" s="64"/>
      <c r="E28" s="9"/>
      <c r="F28" s="29"/>
      <c r="G28" s="9"/>
      <c r="H28" s="28"/>
    </row>
    <row r="29" spans="1:8" ht="14.25" customHeight="1">
      <c r="A29" s="7" t="s">
        <v>116</v>
      </c>
      <c r="B29" s="25"/>
      <c r="C29" s="9" t="s">
        <v>117</v>
      </c>
      <c r="D29" s="64"/>
      <c r="E29" s="9"/>
      <c r="F29" s="29"/>
      <c r="G29" s="9"/>
      <c r="H29" s="28"/>
    </row>
    <row r="30" spans="1:8" ht="14.25" customHeight="1">
      <c r="A30" s="7" t="s">
        <v>118</v>
      </c>
      <c r="B30" s="25"/>
      <c r="C30" s="9" t="s">
        <v>119</v>
      </c>
      <c r="D30" s="64"/>
      <c r="E30" s="9"/>
      <c r="F30" s="29"/>
      <c r="G30" s="9"/>
      <c r="H30" s="28"/>
    </row>
    <row r="31" spans="1:8" ht="14.25" customHeight="1">
      <c r="A31" s="7" t="s">
        <v>120</v>
      </c>
      <c r="B31" s="25"/>
      <c r="C31" s="9" t="s">
        <v>121</v>
      </c>
      <c r="D31" s="64"/>
      <c r="E31" s="9"/>
      <c r="F31" s="29"/>
      <c r="G31" s="9"/>
      <c r="H31" s="28"/>
    </row>
    <row r="32" spans="1:8" ht="14.25" customHeight="1">
      <c r="A32" s="7" t="s">
        <v>122</v>
      </c>
      <c r="B32" s="25"/>
      <c r="C32" s="9" t="s">
        <v>123</v>
      </c>
      <c r="D32" s="64"/>
      <c r="E32" s="9"/>
      <c r="F32" s="29"/>
      <c r="G32" s="9"/>
      <c r="H32" s="28"/>
    </row>
    <row r="33" spans="1:8" ht="14.25" customHeight="1">
      <c r="A33" s="9"/>
      <c r="B33" s="29"/>
      <c r="C33" s="9" t="s">
        <v>124</v>
      </c>
      <c r="D33" s="64"/>
      <c r="E33" s="9"/>
      <c r="F33" s="29"/>
      <c r="G33" s="9"/>
      <c r="H33" s="29"/>
    </row>
    <row r="34" spans="1:8" ht="14.25" customHeight="1">
      <c r="A34" s="9"/>
      <c r="B34" s="29"/>
      <c r="C34" s="9" t="s">
        <v>125</v>
      </c>
      <c r="D34" s="64"/>
      <c r="E34" s="9"/>
      <c r="F34" s="29"/>
      <c r="G34" s="9"/>
      <c r="H34" s="29"/>
    </row>
    <row r="35" spans="1:8" ht="14.25" customHeight="1">
      <c r="A35" s="9"/>
      <c r="B35" s="29"/>
      <c r="C35" s="9" t="s">
        <v>126</v>
      </c>
      <c r="D35" s="64"/>
      <c r="E35" s="9"/>
      <c r="F35" s="29"/>
      <c r="G35" s="9"/>
      <c r="H35" s="29"/>
    </row>
    <row r="36" spans="1:8" ht="14.25" customHeight="1">
      <c r="A36" s="9"/>
      <c r="B36" s="29"/>
      <c r="C36" s="9"/>
      <c r="D36" s="29"/>
      <c r="E36" s="9"/>
      <c r="F36" s="29"/>
      <c r="G36" s="9"/>
      <c r="H36" s="29"/>
    </row>
    <row r="37" spans="1:8" ht="14.25" customHeight="1">
      <c r="A37" s="7" t="s">
        <v>127</v>
      </c>
      <c r="B37" s="25">
        <f>SUM(B7:B36)</f>
        <v>11756.31</v>
      </c>
      <c r="C37" s="7" t="s">
        <v>128</v>
      </c>
      <c r="D37" s="25">
        <f>SUM(D6:D36)</f>
        <v>11756.31</v>
      </c>
      <c r="E37" s="7" t="s">
        <v>128</v>
      </c>
      <c r="F37" s="25">
        <f>F6+F10</f>
        <v>11756.31</v>
      </c>
      <c r="G37" s="7" t="s">
        <v>128</v>
      </c>
      <c r="H37" s="25">
        <f>H6+H7+H10+H11+H14</f>
        <v>11756.31</v>
      </c>
    </row>
    <row r="38" spans="1:8" ht="14.25" customHeight="1">
      <c r="A38" s="7" t="s">
        <v>129</v>
      </c>
      <c r="B38" s="25"/>
      <c r="C38" s="7" t="s">
        <v>130</v>
      </c>
      <c r="D38" s="25"/>
      <c r="E38" s="7" t="s">
        <v>130</v>
      </c>
      <c r="F38" s="25"/>
      <c r="G38" s="7" t="s">
        <v>130</v>
      </c>
      <c r="H38" s="25"/>
    </row>
    <row r="39" spans="1:8" ht="14.25" customHeight="1">
      <c r="A39" s="9"/>
      <c r="B39" s="28"/>
      <c r="C39" s="9"/>
      <c r="D39" s="28"/>
      <c r="E39" s="7"/>
      <c r="F39" s="25"/>
      <c r="G39" s="7"/>
      <c r="H39" s="25"/>
    </row>
    <row r="40" spans="1:8" ht="14.25" customHeight="1">
      <c r="A40" s="7" t="s">
        <v>131</v>
      </c>
      <c r="B40" s="25">
        <f>B37</f>
        <v>11756.31</v>
      </c>
      <c r="C40" s="7" t="s">
        <v>132</v>
      </c>
      <c r="D40" s="25">
        <f>D37</f>
        <v>11756.31</v>
      </c>
      <c r="E40" s="7" t="s">
        <v>132</v>
      </c>
      <c r="F40" s="25">
        <f>F37</f>
        <v>11756.31</v>
      </c>
      <c r="G40" s="7" t="s">
        <v>132</v>
      </c>
      <c r="H40" s="25">
        <f>H37</f>
        <v>11756.31</v>
      </c>
    </row>
  </sheetData>
  <mergeCells count="5">
    <mergeCell ref="A2:H2"/>
    <mergeCell ref="A3:F3"/>
    <mergeCell ref="G3:H3"/>
    <mergeCell ref="A4:B4"/>
    <mergeCell ref="C4:H4"/>
  </mergeCells>
  <phoneticPr fontId="25" type="noConversion"/>
  <printOptions horizontalCentered="1"/>
  <pageMargins left="7.8472222222222193E-2" right="7.8472222222222193E-2" top="7.8472222222222193E-2" bottom="7.8472222222222193E-2" header="0" footer="0"/>
  <pageSetup paperSize="9"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showZeros="0" topLeftCell="A4" zoomScale="153" zoomScaleNormal="153" workbookViewId="0">
      <selection activeCell="B17" sqref="B17"/>
    </sheetView>
  </sheetViews>
  <sheetFormatPr defaultColWidth="10" defaultRowHeight="13.5"/>
  <cols>
    <col min="1" max="1" width="5.875" customWidth="1"/>
    <col min="2" max="2" width="16.125" customWidth="1"/>
    <col min="3" max="3" width="8.625" customWidth="1"/>
    <col min="4" max="5" width="7.75" customWidth="1"/>
    <col min="6" max="8" width="4.5" customWidth="1"/>
    <col min="9" max="9" width="7.75" customWidth="1"/>
    <col min="10" max="26" width="4.5" customWidth="1"/>
  </cols>
  <sheetData>
    <row r="1" spans="1:25" ht="14.25" customHeight="1">
      <c r="A1" s="2"/>
      <c r="W1" s="131" t="s">
        <v>133</v>
      </c>
      <c r="X1" s="131"/>
      <c r="Y1" s="131"/>
    </row>
    <row r="2" spans="1:25" ht="29.45" customHeight="1">
      <c r="A2" s="132" t="s">
        <v>8</v>
      </c>
      <c r="B2" s="132"/>
      <c r="C2" s="132"/>
      <c r="D2" s="132"/>
      <c r="E2" s="132"/>
      <c r="F2" s="132"/>
      <c r="G2" s="132"/>
      <c r="H2" s="132"/>
      <c r="I2" s="132"/>
      <c r="J2" s="132"/>
      <c r="K2" s="132"/>
      <c r="L2" s="132"/>
      <c r="M2" s="132"/>
      <c r="N2" s="132"/>
      <c r="O2" s="132"/>
      <c r="P2" s="132"/>
      <c r="Q2" s="132"/>
      <c r="R2" s="132"/>
      <c r="S2" s="132"/>
      <c r="T2" s="132"/>
      <c r="U2" s="132"/>
      <c r="V2" s="132"/>
      <c r="W2" s="132"/>
      <c r="X2" s="132"/>
      <c r="Y2" s="132"/>
    </row>
    <row r="3" spans="1:25" ht="19.5" customHeight="1">
      <c r="A3" s="133" t="s">
        <v>134</v>
      </c>
      <c r="B3" s="133"/>
      <c r="C3" s="133"/>
      <c r="D3" s="133"/>
      <c r="E3" s="133"/>
      <c r="F3" s="133"/>
      <c r="G3" s="133"/>
      <c r="H3" s="133"/>
      <c r="I3" s="133"/>
      <c r="J3" s="133"/>
      <c r="K3" s="133"/>
      <c r="L3" s="133"/>
      <c r="M3" s="133"/>
      <c r="N3" s="133"/>
      <c r="O3" s="133"/>
      <c r="P3" s="133"/>
      <c r="Q3" s="133"/>
      <c r="R3" s="133"/>
      <c r="S3" s="133"/>
      <c r="T3" s="133"/>
      <c r="U3" s="133"/>
      <c r="V3" s="133"/>
      <c r="W3" s="133"/>
      <c r="X3" s="133"/>
      <c r="Y3" s="133"/>
    </row>
    <row r="4" spans="1:25" ht="19.5" customHeight="1">
      <c r="A4" s="134" t="s">
        <v>135</v>
      </c>
      <c r="B4" s="134" t="s">
        <v>136</v>
      </c>
      <c r="C4" s="134" t="s">
        <v>137</v>
      </c>
      <c r="D4" s="134" t="s">
        <v>138</v>
      </c>
      <c r="E4" s="134"/>
      <c r="F4" s="134"/>
      <c r="G4" s="134"/>
      <c r="H4" s="134"/>
      <c r="I4" s="134"/>
      <c r="J4" s="134"/>
      <c r="K4" s="134"/>
      <c r="L4" s="134"/>
      <c r="M4" s="134"/>
      <c r="N4" s="134"/>
      <c r="O4" s="134"/>
      <c r="P4" s="134"/>
      <c r="Q4" s="134"/>
      <c r="R4" s="134"/>
      <c r="S4" s="134" t="s">
        <v>129</v>
      </c>
      <c r="T4" s="134"/>
      <c r="U4" s="134"/>
      <c r="V4" s="134"/>
      <c r="W4" s="134"/>
      <c r="X4" s="134"/>
      <c r="Y4" s="134"/>
    </row>
    <row r="5" spans="1:25" ht="19.5" customHeight="1">
      <c r="A5" s="134"/>
      <c r="B5" s="134"/>
      <c r="C5" s="134"/>
      <c r="D5" s="134" t="s">
        <v>139</v>
      </c>
      <c r="E5" s="134" t="s">
        <v>140</v>
      </c>
      <c r="F5" s="134" t="s">
        <v>141</v>
      </c>
      <c r="G5" s="134" t="s">
        <v>142</v>
      </c>
      <c r="H5" s="134" t="s">
        <v>143</v>
      </c>
      <c r="I5" s="134" t="s">
        <v>144</v>
      </c>
      <c r="J5" s="134" t="s">
        <v>145</v>
      </c>
      <c r="K5" s="134"/>
      <c r="L5" s="134"/>
      <c r="M5" s="134"/>
      <c r="N5" s="134" t="s">
        <v>146</v>
      </c>
      <c r="O5" s="134" t="s">
        <v>147</v>
      </c>
      <c r="P5" s="134" t="s">
        <v>148</v>
      </c>
      <c r="Q5" s="134" t="s">
        <v>149</v>
      </c>
      <c r="R5" s="134" t="s">
        <v>150</v>
      </c>
      <c r="S5" s="134" t="s">
        <v>139</v>
      </c>
      <c r="T5" s="134" t="s">
        <v>140</v>
      </c>
      <c r="U5" s="134" t="s">
        <v>141</v>
      </c>
      <c r="V5" s="134" t="s">
        <v>142</v>
      </c>
      <c r="W5" s="134" t="s">
        <v>143</v>
      </c>
      <c r="X5" s="134" t="s">
        <v>144</v>
      </c>
      <c r="Y5" s="134" t="s">
        <v>151</v>
      </c>
    </row>
    <row r="6" spans="1:25" ht="63.95" customHeight="1">
      <c r="A6" s="134"/>
      <c r="B6" s="134"/>
      <c r="C6" s="134"/>
      <c r="D6" s="134"/>
      <c r="E6" s="134"/>
      <c r="F6" s="134"/>
      <c r="G6" s="134"/>
      <c r="H6" s="134"/>
      <c r="I6" s="134"/>
      <c r="J6" s="6" t="s">
        <v>152</v>
      </c>
      <c r="K6" s="6" t="s">
        <v>153</v>
      </c>
      <c r="L6" s="6" t="s">
        <v>154</v>
      </c>
      <c r="M6" s="6" t="s">
        <v>143</v>
      </c>
      <c r="N6" s="134"/>
      <c r="O6" s="134"/>
      <c r="P6" s="134"/>
      <c r="Q6" s="134"/>
      <c r="R6" s="134"/>
      <c r="S6" s="134"/>
      <c r="T6" s="134"/>
      <c r="U6" s="134"/>
      <c r="V6" s="134"/>
      <c r="W6" s="134"/>
      <c r="X6" s="134"/>
      <c r="Y6" s="134"/>
    </row>
    <row r="7" spans="1:25" ht="19.899999999999999" customHeight="1">
      <c r="A7" s="7"/>
      <c r="B7" s="7" t="s">
        <v>137</v>
      </c>
      <c r="C7" s="12">
        <f t="shared" ref="C7:I7" si="0">C8</f>
        <v>11756.31</v>
      </c>
      <c r="D7" s="12">
        <f t="shared" si="0"/>
        <v>11756.31</v>
      </c>
      <c r="E7" s="12">
        <f t="shared" si="0"/>
        <v>11507.75</v>
      </c>
      <c r="F7" s="12">
        <f t="shared" si="0"/>
        <v>0</v>
      </c>
      <c r="G7" s="12">
        <f t="shared" si="0"/>
        <v>0</v>
      </c>
      <c r="H7" s="12">
        <f t="shared" si="0"/>
        <v>0</v>
      </c>
      <c r="I7" s="12">
        <f t="shared" si="0"/>
        <v>248.56</v>
      </c>
      <c r="J7" s="12"/>
      <c r="K7" s="12"/>
      <c r="L7" s="12"/>
      <c r="M7" s="12"/>
      <c r="N7" s="12"/>
      <c r="O7" s="12"/>
      <c r="P7" s="12"/>
      <c r="Q7" s="12"/>
      <c r="R7" s="12"/>
      <c r="S7" s="12"/>
      <c r="T7" s="12"/>
      <c r="U7" s="12"/>
      <c r="V7" s="12"/>
      <c r="W7" s="12"/>
      <c r="X7" s="12"/>
      <c r="Y7" s="12"/>
    </row>
    <row r="8" spans="1:25" ht="19.899999999999999" customHeight="1">
      <c r="A8" s="24" t="s">
        <v>155</v>
      </c>
      <c r="B8" s="24" t="s">
        <v>156</v>
      </c>
      <c r="C8" s="12">
        <f>SUM(C9:C14)</f>
        <v>11756.31</v>
      </c>
      <c r="D8" s="12">
        <f>SUM(D9:D14)</f>
        <v>11756.31</v>
      </c>
      <c r="E8" s="12">
        <f>SUM(E9:E14)</f>
        <v>11507.75</v>
      </c>
      <c r="F8" s="12"/>
      <c r="G8" s="12"/>
      <c r="H8" s="12"/>
      <c r="I8" s="12">
        <f>SUM(I9:I14)</f>
        <v>248.56</v>
      </c>
      <c r="J8" s="12"/>
      <c r="K8" s="12"/>
      <c r="L8" s="12"/>
      <c r="M8" s="12"/>
      <c r="N8" s="12"/>
      <c r="O8" s="12"/>
      <c r="P8" s="12"/>
      <c r="Q8" s="12"/>
      <c r="R8" s="12"/>
      <c r="S8" s="12"/>
      <c r="T8" s="12"/>
      <c r="U8" s="12"/>
      <c r="V8" s="12"/>
      <c r="W8" s="12"/>
      <c r="X8" s="12"/>
      <c r="Y8" s="12"/>
    </row>
    <row r="9" spans="1:25" ht="19.899999999999999" customHeight="1">
      <c r="A9" s="38" t="s">
        <v>157</v>
      </c>
      <c r="B9" s="38" t="s">
        <v>158</v>
      </c>
      <c r="C9" s="64">
        <f t="shared" ref="C9:C14" si="1">D9</f>
        <v>8729.2199999999993</v>
      </c>
      <c r="D9" s="64">
        <f t="shared" ref="D9:D14" si="2">E9+I9</f>
        <v>8729.2199999999993</v>
      </c>
      <c r="E9" s="28">
        <v>8729.2199999999993</v>
      </c>
      <c r="F9" s="28"/>
      <c r="G9" s="28"/>
      <c r="H9" s="28"/>
      <c r="I9" s="28"/>
      <c r="J9" s="28"/>
      <c r="K9" s="28"/>
      <c r="L9" s="28"/>
      <c r="M9" s="28"/>
      <c r="N9" s="28"/>
      <c r="O9" s="28"/>
      <c r="P9" s="28"/>
      <c r="Q9" s="28"/>
      <c r="R9" s="28"/>
      <c r="S9" s="28"/>
      <c r="T9" s="28"/>
      <c r="U9" s="28"/>
      <c r="V9" s="28"/>
      <c r="W9" s="28"/>
      <c r="X9" s="28"/>
      <c r="Y9" s="28"/>
    </row>
    <row r="10" spans="1:25" ht="19.899999999999999" customHeight="1">
      <c r="A10" s="38" t="s">
        <v>159</v>
      </c>
      <c r="B10" s="38" t="s">
        <v>160</v>
      </c>
      <c r="C10" s="64">
        <f t="shared" si="1"/>
        <v>131.26</v>
      </c>
      <c r="D10" s="64">
        <f t="shared" si="2"/>
        <v>131.26</v>
      </c>
      <c r="E10" s="28">
        <v>131.26</v>
      </c>
      <c r="F10" s="28"/>
      <c r="G10" s="28"/>
      <c r="H10" s="28"/>
      <c r="I10" s="28"/>
      <c r="J10" s="28"/>
      <c r="K10" s="28"/>
      <c r="L10" s="28"/>
      <c r="M10" s="28"/>
      <c r="N10" s="28"/>
      <c r="O10" s="28"/>
      <c r="P10" s="28"/>
      <c r="Q10" s="28"/>
      <c r="R10" s="28"/>
      <c r="S10" s="28"/>
      <c r="T10" s="28"/>
      <c r="U10" s="28"/>
      <c r="V10" s="28"/>
      <c r="W10" s="28"/>
      <c r="X10" s="28"/>
      <c r="Y10" s="28"/>
    </row>
    <row r="11" spans="1:25" ht="19.899999999999999" customHeight="1">
      <c r="A11" s="38" t="s">
        <v>161</v>
      </c>
      <c r="B11" s="38" t="s">
        <v>162</v>
      </c>
      <c r="C11" s="64">
        <f t="shared" si="1"/>
        <v>585.55999999999995</v>
      </c>
      <c r="D11" s="64">
        <f t="shared" si="2"/>
        <v>585.55999999999995</v>
      </c>
      <c r="E11" s="28">
        <v>512</v>
      </c>
      <c r="F11" s="28"/>
      <c r="G11" s="28"/>
      <c r="H11" s="28"/>
      <c r="I11" s="28">
        <v>73.56</v>
      </c>
      <c r="J11" s="28"/>
      <c r="K11" s="28"/>
      <c r="L11" s="28"/>
      <c r="M11" s="28"/>
      <c r="N11" s="28"/>
      <c r="O11" s="28"/>
      <c r="P11" s="28"/>
      <c r="Q11" s="28"/>
      <c r="R11" s="28"/>
      <c r="S11" s="28"/>
      <c r="T11" s="28"/>
      <c r="U11" s="28"/>
      <c r="V11" s="28"/>
      <c r="W11" s="28"/>
      <c r="X11" s="28"/>
      <c r="Y11" s="28"/>
    </row>
    <row r="12" spans="1:25" ht="19.899999999999999" customHeight="1">
      <c r="A12" s="38" t="s">
        <v>163</v>
      </c>
      <c r="B12" s="38" t="s">
        <v>164</v>
      </c>
      <c r="C12" s="64">
        <f t="shared" si="1"/>
        <v>855.24</v>
      </c>
      <c r="D12" s="64">
        <f t="shared" si="2"/>
        <v>855.24</v>
      </c>
      <c r="E12" s="28">
        <v>730.24</v>
      </c>
      <c r="F12" s="28"/>
      <c r="G12" s="28"/>
      <c r="H12" s="28"/>
      <c r="I12" s="28">
        <v>125</v>
      </c>
      <c r="J12" s="28"/>
      <c r="K12" s="28"/>
      <c r="L12" s="28"/>
      <c r="M12" s="28"/>
      <c r="N12" s="28"/>
      <c r="O12" s="28"/>
      <c r="P12" s="28"/>
      <c r="Q12" s="28"/>
      <c r="R12" s="28"/>
      <c r="S12" s="28"/>
      <c r="T12" s="28"/>
      <c r="U12" s="28"/>
      <c r="V12" s="28"/>
      <c r="W12" s="28"/>
      <c r="X12" s="28"/>
      <c r="Y12" s="28"/>
    </row>
    <row r="13" spans="1:25" ht="19.899999999999999" customHeight="1">
      <c r="A13" s="38" t="s">
        <v>165</v>
      </c>
      <c r="B13" s="38" t="s">
        <v>166</v>
      </c>
      <c r="C13" s="64">
        <f t="shared" si="1"/>
        <v>771.01</v>
      </c>
      <c r="D13" s="64">
        <f t="shared" si="2"/>
        <v>771.01</v>
      </c>
      <c r="E13" s="28">
        <v>761.01</v>
      </c>
      <c r="F13" s="28"/>
      <c r="G13" s="28"/>
      <c r="H13" s="28"/>
      <c r="I13" s="28">
        <v>10</v>
      </c>
      <c r="J13" s="28"/>
      <c r="K13" s="28"/>
      <c r="L13" s="28"/>
      <c r="M13" s="28"/>
      <c r="N13" s="28"/>
      <c r="O13" s="28"/>
      <c r="P13" s="28"/>
      <c r="Q13" s="28"/>
      <c r="R13" s="28"/>
      <c r="S13" s="28"/>
      <c r="T13" s="28"/>
      <c r="U13" s="28"/>
      <c r="V13" s="28"/>
      <c r="W13" s="28"/>
      <c r="X13" s="28"/>
      <c r="Y13" s="28"/>
    </row>
    <row r="14" spans="1:25" ht="19.899999999999999" customHeight="1">
      <c r="A14" s="38" t="s">
        <v>167</v>
      </c>
      <c r="B14" s="38" t="s">
        <v>168</v>
      </c>
      <c r="C14" s="64">
        <f t="shared" si="1"/>
        <v>684.02</v>
      </c>
      <c r="D14" s="64">
        <f t="shared" si="2"/>
        <v>684.02</v>
      </c>
      <c r="E14" s="28">
        <v>644.02</v>
      </c>
      <c r="F14" s="28"/>
      <c r="G14" s="28"/>
      <c r="H14" s="28"/>
      <c r="I14" s="28">
        <v>40</v>
      </c>
      <c r="J14" s="28"/>
      <c r="K14" s="28"/>
      <c r="L14" s="28"/>
      <c r="M14" s="28"/>
      <c r="N14" s="28"/>
      <c r="O14" s="28"/>
      <c r="P14" s="28"/>
      <c r="Q14" s="28"/>
      <c r="R14" s="28"/>
      <c r="S14" s="28"/>
      <c r="T14" s="28"/>
      <c r="U14" s="28"/>
      <c r="V14" s="28"/>
      <c r="W14" s="28"/>
      <c r="X14" s="28"/>
      <c r="Y14" s="28"/>
    </row>
    <row r="15" spans="1:25" ht="14.25" customHeight="1"/>
    <row r="16" spans="1:25" ht="14.25" customHeight="1">
      <c r="G16" s="2"/>
    </row>
  </sheetData>
  <mergeCells count="27">
    <mergeCell ref="X5:X6"/>
    <mergeCell ref="Y5:Y6"/>
    <mergeCell ref="S5:S6"/>
    <mergeCell ref="T5:T6"/>
    <mergeCell ref="U5:U6"/>
    <mergeCell ref="V5:V6"/>
    <mergeCell ref="W5:W6"/>
    <mergeCell ref="N5:N6"/>
    <mergeCell ref="O5:O6"/>
    <mergeCell ref="P5:P6"/>
    <mergeCell ref="Q5:Q6"/>
    <mergeCell ref="R5:R6"/>
    <mergeCell ref="J5:M5"/>
    <mergeCell ref="A4:A6"/>
    <mergeCell ref="B4:B6"/>
    <mergeCell ref="C4:C6"/>
    <mergeCell ref="D5:D6"/>
    <mergeCell ref="E5:E6"/>
    <mergeCell ref="F5:F6"/>
    <mergeCell ref="G5:G6"/>
    <mergeCell ref="H5:H6"/>
    <mergeCell ref="I5:I6"/>
    <mergeCell ref="W1:Y1"/>
    <mergeCell ref="A2:Y2"/>
    <mergeCell ref="A3:Y3"/>
    <mergeCell ref="D4:R4"/>
    <mergeCell ref="S4:Y4"/>
  </mergeCells>
  <phoneticPr fontId="25" type="noConversion"/>
  <printOptions horizontalCentered="1"/>
  <pageMargins left="7.8472222222222193E-2" right="7.8472222222222193E-2" top="7.8472222222222193E-2" bottom="7.8472222222222193E-2" header="0" footer="0"/>
  <pageSetup paperSize="9"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workbookViewId="0">
      <pane ySplit="6" topLeftCell="A22" activePane="bottomLeft" state="frozen"/>
      <selection pane="bottomLeft" activeCell="C25" sqref="C25"/>
    </sheetView>
  </sheetViews>
  <sheetFormatPr defaultColWidth="10" defaultRowHeight="13.5"/>
  <cols>
    <col min="1" max="1" width="16" customWidth="1"/>
    <col min="2" max="2" width="27.25" customWidth="1"/>
    <col min="3" max="3" width="12.375" customWidth="1"/>
    <col min="4" max="4" width="11.375" customWidth="1"/>
    <col min="5" max="5" width="14" customWidth="1"/>
    <col min="6" max="6" width="14.75" customWidth="1"/>
    <col min="7" max="8" width="17.5" customWidth="1"/>
  </cols>
  <sheetData>
    <row r="1" spans="1:8" ht="14.25" customHeight="1">
      <c r="A1" s="99"/>
      <c r="H1" s="60" t="s">
        <v>169</v>
      </c>
    </row>
    <row r="2" spans="1:8" ht="27.95" customHeight="1">
      <c r="A2" s="132" t="s">
        <v>9</v>
      </c>
      <c r="B2" s="132"/>
      <c r="C2" s="132"/>
      <c r="D2" s="132"/>
      <c r="E2" s="132"/>
      <c r="F2" s="132"/>
      <c r="G2" s="132"/>
      <c r="H2" s="132"/>
    </row>
    <row r="3" spans="1:8" ht="21.95" customHeight="1">
      <c r="A3" s="135" t="s">
        <v>31</v>
      </c>
      <c r="B3" s="135"/>
      <c r="C3" s="135"/>
      <c r="D3" s="135"/>
      <c r="E3" s="135"/>
      <c r="F3" s="135"/>
      <c r="G3" s="135"/>
      <c r="H3" s="3" t="s">
        <v>32</v>
      </c>
    </row>
    <row r="4" spans="1:8" ht="24.2" customHeight="1">
      <c r="A4" s="130" t="s">
        <v>170</v>
      </c>
      <c r="B4" s="130" t="s">
        <v>171</v>
      </c>
      <c r="C4" s="130" t="s">
        <v>137</v>
      </c>
      <c r="D4" s="130" t="s">
        <v>172</v>
      </c>
      <c r="E4" s="130" t="s">
        <v>173</v>
      </c>
      <c r="F4" s="130" t="s">
        <v>174</v>
      </c>
      <c r="G4" s="130" t="s">
        <v>175</v>
      </c>
      <c r="H4" s="130" t="s">
        <v>176</v>
      </c>
    </row>
    <row r="5" spans="1:8" ht="22.7" customHeight="1">
      <c r="A5" s="130"/>
      <c r="B5" s="130"/>
      <c r="C5" s="130"/>
      <c r="D5" s="130"/>
      <c r="E5" s="130"/>
      <c r="F5" s="130"/>
      <c r="G5" s="130"/>
      <c r="H5" s="130"/>
    </row>
    <row r="6" spans="1:8" ht="19.899999999999999" customHeight="1">
      <c r="A6" s="22" t="s">
        <v>137</v>
      </c>
      <c r="B6" s="22"/>
      <c r="C6" s="100">
        <f t="shared" ref="C6:C29" si="0">D6+E6</f>
        <v>11756.31</v>
      </c>
      <c r="D6" s="100">
        <f>D8+D25+D38+D52+D66+D80</f>
        <v>9947.76</v>
      </c>
      <c r="E6" s="100">
        <f>E7</f>
        <v>1808.55</v>
      </c>
      <c r="F6" s="100"/>
      <c r="G6" s="23"/>
      <c r="H6" s="23"/>
    </row>
    <row r="7" spans="1:8" ht="19.899999999999999" customHeight="1">
      <c r="A7" s="101" t="s">
        <v>155</v>
      </c>
      <c r="B7" s="101" t="s">
        <v>156</v>
      </c>
      <c r="C7" s="102">
        <f t="shared" si="0"/>
        <v>11756.31</v>
      </c>
      <c r="D7" s="100">
        <f>D8+D25+D38+D52+D66+D80</f>
        <v>9947.76</v>
      </c>
      <c r="E7" s="100">
        <f>E8+E25+E38+E52+E66+E80</f>
        <v>1808.55</v>
      </c>
      <c r="F7" s="100"/>
      <c r="G7" s="103"/>
      <c r="H7" s="103"/>
    </row>
    <row r="8" spans="1:8" ht="19.899999999999999" customHeight="1">
      <c r="A8" s="104" t="s">
        <v>157</v>
      </c>
      <c r="B8" s="104" t="s">
        <v>177</v>
      </c>
      <c r="C8" s="102">
        <f t="shared" si="0"/>
        <v>8729.2199999999993</v>
      </c>
      <c r="D8" s="100">
        <f>D9+D15+D22</f>
        <v>7603.18</v>
      </c>
      <c r="E8" s="100">
        <f>E9+E15+E22</f>
        <v>1126.04</v>
      </c>
      <c r="F8" s="100"/>
      <c r="G8" s="103"/>
      <c r="H8" s="103"/>
    </row>
    <row r="9" spans="1:8" ht="18" customHeight="1">
      <c r="A9" s="101" t="s">
        <v>178</v>
      </c>
      <c r="B9" s="105" t="s">
        <v>179</v>
      </c>
      <c r="C9" s="102">
        <f t="shared" si="0"/>
        <v>2094.23</v>
      </c>
      <c r="D9" s="106">
        <f>D10+D13</f>
        <v>2094.23</v>
      </c>
      <c r="E9" s="100"/>
      <c r="F9" s="100"/>
      <c r="G9" s="103"/>
      <c r="H9" s="103"/>
    </row>
    <row r="10" spans="1:8" ht="17.25" customHeight="1">
      <c r="A10" s="107" t="s">
        <v>180</v>
      </c>
      <c r="B10" s="108" t="s">
        <v>181</v>
      </c>
      <c r="C10" s="102">
        <f t="shared" si="0"/>
        <v>1868.05</v>
      </c>
      <c r="D10" s="100">
        <f>SUM(D11:D12)</f>
        <v>1868.05</v>
      </c>
      <c r="E10" s="100"/>
      <c r="F10" s="100"/>
      <c r="G10" s="109"/>
      <c r="H10" s="109"/>
    </row>
    <row r="11" spans="1:8" ht="17.25" customHeight="1">
      <c r="A11" s="107" t="s">
        <v>182</v>
      </c>
      <c r="B11" s="108" t="s">
        <v>183</v>
      </c>
      <c r="C11" s="110">
        <f t="shared" si="0"/>
        <v>1285.99</v>
      </c>
      <c r="D11" s="111">
        <v>1285.99</v>
      </c>
      <c r="E11" s="110"/>
      <c r="F11" s="110"/>
      <c r="G11" s="109"/>
      <c r="H11" s="109"/>
    </row>
    <row r="12" spans="1:8" ht="24" customHeight="1">
      <c r="A12" s="107" t="s">
        <v>184</v>
      </c>
      <c r="B12" s="108" t="s">
        <v>185</v>
      </c>
      <c r="C12" s="110">
        <f t="shared" si="0"/>
        <v>582.05999999999995</v>
      </c>
      <c r="D12" s="110">
        <v>582.05999999999995</v>
      </c>
      <c r="E12" s="110"/>
      <c r="F12" s="110"/>
      <c r="G12" s="109"/>
      <c r="H12" s="109"/>
    </row>
    <row r="13" spans="1:8" ht="17.25" customHeight="1">
      <c r="A13" s="107" t="s">
        <v>186</v>
      </c>
      <c r="B13" s="108" t="s">
        <v>187</v>
      </c>
      <c r="C13" s="102">
        <f t="shared" si="0"/>
        <v>226.18</v>
      </c>
      <c r="D13" s="100">
        <f>D14</f>
        <v>226.18</v>
      </c>
      <c r="E13" s="100"/>
      <c r="F13" s="100"/>
      <c r="G13" s="109"/>
      <c r="H13" s="109"/>
    </row>
    <row r="14" spans="1:8" ht="17.25" customHeight="1">
      <c r="A14" s="107" t="s">
        <v>188</v>
      </c>
      <c r="B14" s="108" t="s">
        <v>189</v>
      </c>
      <c r="C14" s="110">
        <f t="shared" si="0"/>
        <v>226.18</v>
      </c>
      <c r="D14" s="112">
        <v>226.18</v>
      </c>
      <c r="E14" s="110"/>
      <c r="F14" s="110"/>
      <c r="G14" s="109"/>
      <c r="H14" s="109"/>
    </row>
    <row r="15" spans="1:8" ht="18" customHeight="1">
      <c r="A15" s="101" t="s">
        <v>190</v>
      </c>
      <c r="B15" s="105" t="s">
        <v>191</v>
      </c>
      <c r="C15" s="102">
        <f t="shared" si="0"/>
        <v>6177.64</v>
      </c>
      <c r="D15" s="100">
        <f>D16</f>
        <v>5051.6000000000004</v>
      </c>
      <c r="E15" s="100">
        <f>E16</f>
        <v>1126.04</v>
      </c>
      <c r="F15" s="100"/>
      <c r="G15" s="103"/>
      <c r="H15" s="103"/>
    </row>
    <row r="16" spans="1:8" ht="17.25" customHeight="1">
      <c r="A16" s="107" t="s">
        <v>192</v>
      </c>
      <c r="B16" s="108" t="s">
        <v>193</v>
      </c>
      <c r="C16" s="102">
        <f t="shared" si="0"/>
        <v>6177.64</v>
      </c>
      <c r="D16" s="100">
        <f>SUM(D17:D21)</f>
        <v>5051.6000000000004</v>
      </c>
      <c r="E16" s="100">
        <f>SUM(E17:E21)</f>
        <v>1126.04</v>
      </c>
      <c r="F16" s="100"/>
      <c r="G16" s="109"/>
      <c r="H16" s="109"/>
    </row>
    <row r="17" spans="1:8" ht="17.25" customHeight="1">
      <c r="A17" s="107" t="s">
        <v>194</v>
      </c>
      <c r="B17" s="108" t="s">
        <v>195</v>
      </c>
      <c r="C17" s="110">
        <f t="shared" si="0"/>
        <v>5051.6000000000004</v>
      </c>
      <c r="D17" s="110">
        <f>5051.6</f>
        <v>5051.6000000000004</v>
      </c>
      <c r="E17" s="110"/>
      <c r="F17" s="110"/>
      <c r="G17" s="109"/>
      <c r="H17" s="109"/>
    </row>
    <row r="18" spans="1:8" ht="17.25" customHeight="1">
      <c r="A18" s="107" t="s">
        <v>196</v>
      </c>
      <c r="B18" s="108" t="s">
        <v>197</v>
      </c>
      <c r="C18" s="110">
        <f t="shared" si="0"/>
        <v>226.04</v>
      </c>
      <c r="D18" s="110"/>
      <c r="E18" s="110">
        <v>226.04</v>
      </c>
      <c r="F18" s="110"/>
      <c r="G18" s="109"/>
      <c r="H18" s="109"/>
    </row>
    <row r="19" spans="1:8" ht="17.25" customHeight="1">
      <c r="A19" s="107" t="s">
        <v>198</v>
      </c>
      <c r="B19" s="108" t="s">
        <v>199</v>
      </c>
      <c r="C19" s="110">
        <f t="shared" si="0"/>
        <v>70</v>
      </c>
      <c r="D19" s="110"/>
      <c r="E19" s="110">
        <v>70</v>
      </c>
      <c r="F19" s="110"/>
      <c r="G19" s="109"/>
      <c r="H19" s="109"/>
    </row>
    <row r="20" spans="1:8" ht="17.25" customHeight="1">
      <c r="A20" s="107" t="s">
        <v>200</v>
      </c>
      <c r="B20" s="108" t="s">
        <v>201</v>
      </c>
      <c r="C20" s="110">
        <f t="shared" si="0"/>
        <v>550</v>
      </c>
      <c r="D20" s="110"/>
      <c r="E20" s="110">
        <v>550</v>
      </c>
      <c r="F20" s="110"/>
      <c r="G20" s="109"/>
      <c r="H20" s="109"/>
    </row>
    <row r="21" spans="1:8" ht="17.25" customHeight="1">
      <c r="A21" s="107" t="s">
        <v>202</v>
      </c>
      <c r="B21" s="108" t="s">
        <v>203</v>
      </c>
      <c r="C21" s="110">
        <f t="shared" si="0"/>
        <v>280</v>
      </c>
      <c r="D21" s="110"/>
      <c r="E21" s="110">
        <v>280</v>
      </c>
      <c r="F21" s="110"/>
      <c r="G21" s="109"/>
      <c r="H21" s="109"/>
    </row>
    <row r="22" spans="1:8" ht="18" customHeight="1">
      <c r="A22" s="101" t="s">
        <v>204</v>
      </c>
      <c r="B22" s="105" t="s">
        <v>205</v>
      </c>
      <c r="C22" s="102">
        <f t="shared" si="0"/>
        <v>457.35</v>
      </c>
      <c r="D22" s="100">
        <f>D23</f>
        <v>457.35</v>
      </c>
      <c r="E22" s="100"/>
      <c r="F22" s="100"/>
      <c r="G22" s="103"/>
      <c r="H22" s="103"/>
    </row>
    <row r="23" spans="1:8" ht="17.25" customHeight="1">
      <c r="A23" s="107" t="s">
        <v>206</v>
      </c>
      <c r="B23" s="108" t="s">
        <v>207</v>
      </c>
      <c r="C23" s="102">
        <f t="shared" si="0"/>
        <v>457.35</v>
      </c>
      <c r="D23" s="100">
        <f>D24</f>
        <v>457.35</v>
      </c>
      <c r="E23" s="100"/>
      <c r="F23" s="100"/>
      <c r="G23" s="109"/>
      <c r="H23" s="109"/>
    </row>
    <row r="24" spans="1:8" ht="17.25" customHeight="1">
      <c r="A24" s="107" t="s">
        <v>208</v>
      </c>
      <c r="B24" s="108" t="s">
        <v>209</v>
      </c>
      <c r="C24" s="110">
        <f t="shared" si="0"/>
        <v>457.35</v>
      </c>
      <c r="D24" s="113">
        <f>457.35</f>
        <v>457.35</v>
      </c>
      <c r="E24" s="110"/>
      <c r="F24" s="110"/>
      <c r="G24" s="109"/>
      <c r="H24" s="109"/>
    </row>
    <row r="25" spans="1:8" ht="19.899999999999999" customHeight="1">
      <c r="A25" s="104" t="s">
        <v>159</v>
      </c>
      <c r="B25" s="104" t="s">
        <v>210</v>
      </c>
      <c r="C25" s="102">
        <f t="shared" si="0"/>
        <v>131.26</v>
      </c>
      <c r="D25" s="100">
        <f>D26+D30+D35</f>
        <v>128.26</v>
      </c>
      <c r="E25" s="100">
        <v>3</v>
      </c>
      <c r="F25" s="100"/>
      <c r="G25" s="103"/>
      <c r="H25" s="103"/>
    </row>
    <row r="26" spans="1:8" ht="18" customHeight="1">
      <c r="A26" s="101" t="s">
        <v>190</v>
      </c>
      <c r="B26" s="105" t="s">
        <v>191</v>
      </c>
      <c r="C26" s="102">
        <f t="shared" si="0"/>
        <v>105.29</v>
      </c>
      <c r="D26" s="100">
        <f>D27</f>
        <v>102.29</v>
      </c>
      <c r="E26" s="100">
        <v>3</v>
      </c>
      <c r="F26" s="100"/>
      <c r="G26" s="103"/>
      <c r="H26" s="103"/>
    </row>
    <row r="27" spans="1:8" ht="17.25" customHeight="1">
      <c r="A27" s="107" t="s">
        <v>192</v>
      </c>
      <c r="B27" s="108" t="s">
        <v>193</v>
      </c>
      <c r="C27" s="102">
        <f t="shared" si="0"/>
        <v>105.29</v>
      </c>
      <c r="D27" s="100">
        <f>D29+D28</f>
        <v>102.29</v>
      </c>
      <c r="E27" s="100">
        <f>E29+E28</f>
        <v>3</v>
      </c>
      <c r="F27" s="100"/>
      <c r="G27" s="109"/>
      <c r="H27" s="109"/>
    </row>
    <row r="28" spans="1:8" ht="17.25" customHeight="1">
      <c r="A28" s="114" t="s">
        <v>200</v>
      </c>
      <c r="B28" s="108" t="s">
        <v>201</v>
      </c>
      <c r="C28" s="110">
        <f t="shared" si="0"/>
        <v>3</v>
      </c>
      <c r="D28" s="115"/>
      <c r="E28" s="115">
        <v>3</v>
      </c>
      <c r="F28" s="100"/>
      <c r="G28" s="109"/>
      <c r="H28" s="109"/>
    </row>
    <row r="29" spans="1:8" ht="17.25" customHeight="1">
      <c r="A29" s="114" t="s">
        <v>211</v>
      </c>
      <c r="B29" s="108" t="s">
        <v>212</v>
      </c>
      <c r="C29" s="110">
        <f t="shared" si="0"/>
        <v>102.29</v>
      </c>
      <c r="D29" s="110">
        <v>102.29</v>
      </c>
      <c r="E29" s="110"/>
      <c r="F29" s="110"/>
      <c r="G29" s="109"/>
      <c r="H29" s="109"/>
    </row>
    <row r="30" spans="1:8" ht="18" customHeight="1">
      <c r="A30" s="101" t="s">
        <v>178</v>
      </c>
      <c r="B30" s="105" t="s">
        <v>179</v>
      </c>
      <c r="C30" s="102">
        <f t="shared" ref="C30:C40" si="1">D30+E30</f>
        <v>16.54</v>
      </c>
      <c r="D30" s="100">
        <f>D31+D33</f>
        <v>16.54</v>
      </c>
      <c r="E30" s="100"/>
      <c r="F30" s="100"/>
      <c r="G30" s="103"/>
      <c r="H30" s="103"/>
    </row>
    <row r="31" spans="1:8" ht="17.25" customHeight="1">
      <c r="A31" s="107" t="s">
        <v>180</v>
      </c>
      <c r="B31" s="108" t="s">
        <v>181</v>
      </c>
      <c r="C31" s="102">
        <f t="shared" si="1"/>
        <v>11.93</v>
      </c>
      <c r="D31" s="100">
        <f>D32</f>
        <v>11.93</v>
      </c>
      <c r="E31" s="100"/>
      <c r="F31" s="100"/>
      <c r="G31" s="109"/>
      <c r="H31" s="109"/>
    </row>
    <row r="32" spans="1:8" ht="19.5" customHeight="1">
      <c r="A32" s="107" t="s">
        <v>184</v>
      </c>
      <c r="B32" s="108" t="s">
        <v>185</v>
      </c>
      <c r="C32" s="110">
        <f t="shared" si="1"/>
        <v>11.93</v>
      </c>
      <c r="D32" s="110">
        <v>11.93</v>
      </c>
      <c r="E32" s="110"/>
      <c r="F32" s="110"/>
      <c r="G32" s="109"/>
      <c r="H32" s="109"/>
    </row>
    <row r="33" spans="1:8" ht="17.25" customHeight="1">
      <c r="A33" s="107" t="s">
        <v>186</v>
      </c>
      <c r="B33" s="108" t="s">
        <v>187</v>
      </c>
      <c r="C33" s="102">
        <f t="shared" si="1"/>
        <v>4.6100000000000003</v>
      </c>
      <c r="D33" s="100">
        <f>D34</f>
        <v>4.6100000000000003</v>
      </c>
      <c r="E33" s="100"/>
      <c r="F33" s="100"/>
      <c r="G33" s="109"/>
      <c r="H33" s="109"/>
    </row>
    <row r="34" spans="1:8" ht="17.25" customHeight="1">
      <c r="A34" s="107" t="s">
        <v>188</v>
      </c>
      <c r="B34" s="108" t="s">
        <v>189</v>
      </c>
      <c r="C34" s="110">
        <f t="shared" si="1"/>
        <v>4.6100000000000003</v>
      </c>
      <c r="D34" s="110">
        <v>4.6100000000000003</v>
      </c>
      <c r="E34" s="110"/>
      <c r="F34" s="110"/>
      <c r="G34" s="109"/>
      <c r="H34" s="109"/>
    </row>
    <row r="35" spans="1:8" ht="18" customHeight="1">
      <c r="A35" s="101" t="s">
        <v>204</v>
      </c>
      <c r="B35" s="105" t="s">
        <v>205</v>
      </c>
      <c r="C35" s="102">
        <f t="shared" si="1"/>
        <v>9.43</v>
      </c>
      <c r="D35" s="100">
        <f>D36</f>
        <v>9.43</v>
      </c>
      <c r="E35" s="100"/>
      <c r="F35" s="100"/>
      <c r="G35" s="103"/>
      <c r="H35" s="103"/>
    </row>
    <row r="36" spans="1:8" ht="17.25" customHeight="1">
      <c r="A36" s="107" t="s">
        <v>206</v>
      </c>
      <c r="B36" s="108" t="s">
        <v>207</v>
      </c>
      <c r="C36" s="110">
        <f t="shared" si="1"/>
        <v>9.43</v>
      </c>
      <c r="D36" s="100">
        <f>D37</f>
        <v>9.43</v>
      </c>
      <c r="E36" s="100"/>
      <c r="F36" s="100"/>
      <c r="G36" s="109"/>
      <c r="H36" s="109"/>
    </row>
    <row r="37" spans="1:8" ht="17.25" customHeight="1">
      <c r="A37" s="107" t="s">
        <v>208</v>
      </c>
      <c r="B37" s="108" t="s">
        <v>209</v>
      </c>
      <c r="C37" s="110">
        <f t="shared" si="1"/>
        <v>9.43</v>
      </c>
      <c r="D37" s="110">
        <v>9.43</v>
      </c>
      <c r="E37" s="110"/>
      <c r="F37" s="110"/>
      <c r="G37" s="109"/>
      <c r="H37" s="109"/>
    </row>
    <row r="38" spans="1:8" ht="19.899999999999999" customHeight="1">
      <c r="A38" s="104" t="s">
        <v>161</v>
      </c>
      <c r="B38" s="104" t="s">
        <v>213</v>
      </c>
      <c r="C38" s="102">
        <f t="shared" si="1"/>
        <v>585.55999999999995</v>
      </c>
      <c r="D38" s="100">
        <f>D39+D45+D49</f>
        <v>446.56</v>
      </c>
      <c r="E38" s="100">
        <f>E39+E45+E49</f>
        <v>139</v>
      </c>
      <c r="F38" s="100"/>
      <c r="G38" s="103"/>
      <c r="H38" s="103"/>
    </row>
    <row r="39" spans="1:8" ht="18" customHeight="1">
      <c r="A39" s="101" t="s">
        <v>178</v>
      </c>
      <c r="B39" s="105" t="s">
        <v>179</v>
      </c>
      <c r="C39" s="102">
        <f t="shared" si="1"/>
        <v>92.21</v>
      </c>
      <c r="D39" s="100">
        <f>D40+D43</f>
        <v>92.21</v>
      </c>
      <c r="E39" s="100"/>
      <c r="F39" s="100"/>
      <c r="G39" s="103"/>
      <c r="H39" s="103"/>
    </row>
    <row r="40" spans="1:8" ht="17.25" customHeight="1">
      <c r="A40" s="107" t="s">
        <v>180</v>
      </c>
      <c r="B40" s="108" t="s">
        <v>181</v>
      </c>
      <c r="C40" s="102">
        <f t="shared" si="1"/>
        <v>76.180000000000007</v>
      </c>
      <c r="D40" s="100">
        <f>D41+D42</f>
        <v>76.180000000000007</v>
      </c>
      <c r="E40" s="100"/>
      <c r="F40" s="100"/>
      <c r="G40" s="109"/>
      <c r="H40" s="109"/>
    </row>
    <row r="41" spans="1:8" ht="17.25" customHeight="1">
      <c r="A41" s="107" t="s">
        <v>214</v>
      </c>
      <c r="B41" s="108" t="s">
        <v>215</v>
      </c>
      <c r="C41" s="110">
        <f t="shared" ref="C41:C73" si="2">D41+E41</f>
        <v>35.450000000000003</v>
      </c>
      <c r="D41" s="110">
        <f>35.45</f>
        <v>35.450000000000003</v>
      </c>
      <c r="E41" s="110"/>
      <c r="F41" s="110"/>
      <c r="G41" s="109"/>
      <c r="H41" s="109"/>
    </row>
    <row r="42" spans="1:8" ht="19.5" customHeight="1">
      <c r="A42" s="107" t="s">
        <v>184</v>
      </c>
      <c r="B42" s="108" t="s">
        <v>185</v>
      </c>
      <c r="C42" s="110">
        <f t="shared" si="2"/>
        <v>40.729999999999997</v>
      </c>
      <c r="D42" s="110">
        <f>40.73</f>
        <v>40.729999999999997</v>
      </c>
      <c r="E42" s="110"/>
      <c r="F42" s="110"/>
      <c r="G42" s="109"/>
      <c r="H42" s="109"/>
    </row>
    <row r="43" spans="1:8" ht="17.25" customHeight="1">
      <c r="A43" s="107" t="s">
        <v>186</v>
      </c>
      <c r="B43" s="108" t="s">
        <v>187</v>
      </c>
      <c r="C43" s="102">
        <f t="shared" si="2"/>
        <v>16.03</v>
      </c>
      <c r="D43" s="100">
        <f>D44</f>
        <v>16.03</v>
      </c>
      <c r="E43" s="100"/>
      <c r="F43" s="100"/>
      <c r="G43" s="109"/>
      <c r="H43" s="109"/>
    </row>
    <row r="44" spans="1:8" ht="17.25" customHeight="1">
      <c r="A44" s="107" t="s">
        <v>188</v>
      </c>
      <c r="B44" s="108" t="s">
        <v>189</v>
      </c>
      <c r="C44" s="110">
        <f t="shared" si="2"/>
        <v>16.03</v>
      </c>
      <c r="D44" s="110">
        <f>16.03</f>
        <v>16.03</v>
      </c>
      <c r="E44" s="110"/>
      <c r="F44" s="110"/>
      <c r="G44" s="109"/>
      <c r="H44" s="109"/>
    </row>
    <row r="45" spans="1:8" ht="18" customHeight="1">
      <c r="A45" s="101" t="s">
        <v>190</v>
      </c>
      <c r="B45" s="105" t="s">
        <v>191</v>
      </c>
      <c r="C45" s="102">
        <f t="shared" si="2"/>
        <v>461.48</v>
      </c>
      <c r="D45" s="100">
        <f>D46</f>
        <v>322.48</v>
      </c>
      <c r="E45" s="100">
        <f>E46</f>
        <v>139</v>
      </c>
      <c r="F45" s="100"/>
      <c r="G45" s="103"/>
      <c r="H45" s="103"/>
    </row>
    <row r="46" spans="1:8" ht="17.25" customHeight="1">
      <c r="A46" s="107" t="s">
        <v>192</v>
      </c>
      <c r="B46" s="108" t="s">
        <v>193</v>
      </c>
      <c r="C46" s="102">
        <f t="shared" si="2"/>
        <v>461.48</v>
      </c>
      <c r="D46" s="100">
        <f>D47+D48</f>
        <v>322.48</v>
      </c>
      <c r="E46" s="100">
        <f>E47+E48</f>
        <v>139</v>
      </c>
      <c r="F46" s="100"/>
      <c r="G46" s="109"/>
      <c r="H46" s="109"/>
    </row>
    <row r="47" spans="1:8" ht="17.25" customHeight="1">
      <c r="A47" s="107" t="s">
        <v>200</v>
      </c>
      <c r="B47" s="108" t="s">
        <v>201</v>
      </c>
      <c r="C47" s="110">
        <f t="shared" si="2"/>
        <v>139</v>
      </c>
      <c r="D47" s="110"/>
      <c r="E47" s="110">
        <v>139</v>
      </c>
      <c r="F47" s="110"/>
      <c r="G47" s="109"/>
      <c r="H47" s="109"/>
    </row>
    <row r="48" spans="1:8" ht="17.25" customHeight="1">
      <c r="A48" s="107" t="s">
        <v>211</v>
      </c>
      <c r="B48" s="108" t="s">
        <v>212</v>
      </c>
      <c r="C48" s="110">
        <f t="shared" si="2"/>
        <v>322.48</v>
      </c>
      <c r="D48" s="110">
        <v>322.48</v>
      </c>
      <c r="E48" s="110"/>
      <c r="F48" s="110"/>
      <c r="G48" s="109"/>
      <c r="H48" s="109"/>
    </row>
    <row r="49" spans="1:8" ht="18" customHeight="1">
      <c r="A49" s="101" t="s">
        <v>204</v>
      </c>
      <c r="B49" s="105" t="s">
        <v>205</v>
      </c>
      <c r="C49" s="102">
        <f t="shared" si="2"/>
        <v>31.87</v>
      </c>
      <c r="D49" s="100">
        <f>D50</f>
        <v>31.87</v>
      </c>
      <c r="E49" s="100"/>
      <c r="F49" s="100"/>
      <c r="G49" s="103"/>
      <c r="H49" s="103"/>
    </row>
    <row r="50" spans="1:8" ht="17.25" customHeight="1">
      <c r="A50" s="107" t="s">
        <v>206</v>
      </c>
      <c r="B50" s="108" t="s">
        <v>207</v>
      </c>
      <c r="C50" s="102">
        <f t="shared" si="2"/>
        <v>31.87</v>
      </c>
      <c r="D50" s="100">
        <f>D51</f>
        <v>31.87</v>
      </c>
      <c r="E50" s="100"/>
      <c r="F50" s="100"/>
      <c r="G50" s="109"/>
      <c r="H50" s="109"/>
    </row>
    <row r="51" spans="1:8" ht="17.25" customHeight="1">
      <c r="A51" s="107" t="s">
        <v>208</v>
      </c>
      <c r="B51" s="108" t="s">
        <v>209</v>
      </c>
      <c r="C51" s="110">
        <f t="shared" si="2"/>
        <v>31.87</v>
      </c>
      <c r="D51" s="110">
        <v>31.87</v>
      </c>
      <c r="E51" s="110"/>
      <c r="F51" s="110"/>
      <c r="G51" s="109"/>
      <c r="H51" s="109"/>
    </row>
    <row r="52" spans="1:8" ht="19.899999999999999" customHeight="1">
      <c r="A52" s="104" t="s">
        <v>163</v>
      </c>
      <c r="B52" s="104" t="s">
        <v>216</v>
      </c>
      <c r="C52" s="102">
        <f t="shared" si="2"/>
        <v>855.24</v>
      </c>
      <c r="D52" s="100">
        <f>D53+D59+D63</f>
        <v>710.04</v>
      </c>
      <c r="E52" s="100">
        <f>E53+E59+E63</f>
        <v>145.19999999999999</v>
      </c>
      <c r="F52" s="100"/>
      <c r="G52" s="103"/>
      <c r="H52" s="103"/>
    </row>
    <row r="53" spans="1:8" ht="18" customHeight="1">
      <c r="A53" s="101" t="s">
        <v>178</v>
      </c>
      <c r="B53" s="105" t="s">
        <v>179</v>
      </c>
      <c r="C53" s="102">
        <f t="shared" si="2"/>
        <v>208.12</v>
      </c>
      <c r="D53" s="100">
        <f>D54+D57</f>
        <v>208.12</v>
      </c>
      <c r="E53" s="100"/>
      <c r="F53" s="100"/>
      <c r="G53" s="103"/>
      <c r="H53" s="103"/>
    </row>
    <row r="54" spans="1:8" ht="17.25" customHeight="1">
      <c r="A54" s="107" t="s">
        <v>180</v>
      </c>
      <c r="B54" s="108" t="s">
        <v>181</v>
      </c>
      <c r="C54" s="102">
        <f t="shared" si="2"/>
        <v>184.89</v>
      </c>
      <c r="D54" s="100">
        <f>D55+D56</f>
        <v>184.89</v>
      </c>
      <c r="E54" s="100"/>
      <c r="F54" s="100"/>
      <c r="G54" s="109"/>
      <c r="H54" s="109"/>
    </row>
    <row r="55" spans="1:8" ht="17.25" customHeight="1">
      <c r="A55" s="107" t="s">
        <v>214</v>
      </c>
      <c r="B55" s="108" t="s">
        <v>215</v>
      </c>
      <c r="C55" s="110">
        <f t="shared" si="2"/>
        <v>128.99</v>
      </c>
      <c r="D55" s="110">
        <v>128.99</v>
      </c>
      <c r="E55" s="110"/>
      <c r="F55" s="110"/>
      <c r="G55" s="109"/>
      <c r="H55" s="109"/>
    </row>
    <row r="56" spans="1:8" ht="19.5" customHeight="1">
      <c r="A56" s="107" t="s">
        <v>184</v>
      </c>
      <c r="B56" s="108" t="s">
        <v>185</v>
      </c>
      <c r="C56" s="110">
        <f t="shared" si="2"/>
        <v>55.9</v>
      </c>
      <c r="D56" s="110">
        <f>55.9</f>
        <v>55.9</v>
      </c>
      <c r="E56" s="110"/>
      <c r="F56" s="110"/>
      <c r="G56" s="109"/>
      <c r="H56" s="109"/>
    </row>
    <row r="57" spans="1:8" ht="17.25" customHeight="1">
      <c r="A57" s="107" t="s">
        <v>186</v>
      </c>
      <c r="B57" s="108" t="s">
        <v>187</v>
      </c>
      <c r="C57" s="110">
        <f t="shared" si="2"/>
        <v>23.23</v>
      </c>
      <c r="D57" s="100">
        <f>D58</f>
        <v>23.23</v>
      </c>
      <c r="E57" s="100"/>
      <c r="F57" s="100"/>
      <c r="G57" s="109"/>
      <c r="H57" s="109"/>
    </row>
    <row r="58" spans="1:8" ht="17.25" customHeight="1">
      <c r="A58" s="107" t="s">
        <v>188</v>
      </c>
      <c r="B58" s="108" t="s">
        <v>189</v>
      </c>
      <c r="C58" s="110">
        <f t="shared" si="2"/>
        <v>23.23</v>
      </c>
      <c r="D58" s="110">
        <f>23.23</f>
        <v>23.23</v>
      </c>
      <c r="E58" s="110"/>
      <c r="F58" s="110"/>
      <c r="G58" s="109"/>
      <c r="H58" s="109"/>
    </row>
    <row r="59" spans="1:8" ht="18" customHeight="1">
      <c r="A59" s="101" t="s">
        <v>190</v>
      </c>
      <c r="B59" s="105" t="s">
        <v>191</v>
      </c>
      <c r="C59" s="102">
        <f t="shared" si="2"/>
        <v>603.16999999999996</v>
      </c>
      <c r="D59" s="100">
        <f>D60</f>
        <v>457.97</v>
      </c>
      <c r="E59" s="100">
        <v>145.19999999999999</v>
      </c>
      <c r="F59" s="100"/>
      <c r="G59" s="103"/>
      <c r="H59" s="103"/>
    </row>
    <row r="60" spans="1:8" ht="17.25" customHeight="1">
      <c r="A60" s="107" t="s">
        <v>192</v>
      </c>
      <c r="B60" s="108" t="s">
        <v>193</v>
      </c>
      <c r="C60" s="102">
        <f t="shared" si="2"/>
        <v>603.16999999999996</v>
      </c>
      <c r="D60" s="100">
        <f>D61+D62</f>
        <v>457.97</v>
      </c>
      <c r="E60" s="100">
        <v>145.19999999999999</v>
      </c>
      <c r="F60" s="100"/>
      <c r="G60" s="109"/>
      <c r="H60" s="109"/>
    </row>
    <row r="61" spans="1:8" ht="17.25" customHeight="1">
      <c r="A61" s="107" t="s">
        <v>200</v>
      </c>
      <c r="B61" s="108" t="s">
        <v>201</v>
      </c>
      <c r="C61" s="102">
        <f t="shared" si="2"/>
        <v>145.19999999999999</v>
      </c>
      <c r="D61" s="110"/>
      <c r="E61" s="110">
        <v>145.19999999999999</v>
      </c>
      <c r="F61" s="110"/>
      <c r="G61" s="109"/>
      <c r="H61" s="109"/>
    </row>
    <row r="62" spans="1:8" ht="17.25" customHeight="1">
      <c r="A62" s="107" t="s">
        <v>211</v>
      </c>
      <c r="B62" s="108" t="s">
        <v>212</v>
      </c>
      <c r="C62" s="102">
        <f t="shared" si="2"/>
        <v>457.97</v>
      </c>
      <c r="D62" s="110">
        <v>457.97</v>
      </c>
      <c r="E62" s="110"/>
      <c r="F62" s="110"/>
      <c r="G62" s="109"/>
      <c r="H62" s="109"/>
    </row>
    <row r="63" spans="1:8" ht="18" customHeight="1">
      <c r="A63" s="101" t="s">
        <v>204</v>
      </c>
      <c r="B63" s="105" t="s">
        <v>205</v>
      </c>
      <c r="C63" s="102">
        <f t="shared" si="2"/>
        <v>43.95</v>
      </c>
      <c r="D63" s="100">
        <f>D64</f>
        <v>43.95</v>
      </c>
      <c r="E63" s="100"/>
      <c r="F63" s="100"/>
      <c r="G63" s="103"/>
      <c r="H63" s="103"/>
    </row>
    <row r="64" spans="1:8" ht="17.25" customHeight="1">
      <c r="A64" s="107" t="s">
        <v>206</v>
      </c>
      <c r="B64" s="108" t="s">
        <v>207</v>
      </c>
      <c r="C64" s="102">
        <f t="shared" si="2"/>
        <v>43.95</v>
      </c>
      <c r="D64" s="100">
        <f>D65</f>
        <v>43.95</v>
      </c>
      <c r="E64" s="100"/>
      <c r="F64" s="100"/>
      <c r="G64" s="109"/>
      <c r="H64" s="109"/>
    </row>
    <row r="65" spans="1:8" ht="17.25" customHeight="1">
      <c r="A65" s="107" t="s">
        <v>208</v>
      </c>
      <c r="B65" s="108" t="s">
        <v>209</v>
      </c>
      <c r="C65" s="102">
        <f t="shared" si="2"/>
        <v>43.95</v>
      </c>
      <c r="D65" s="110">
        <v>43.95</v>
      </c>
      <c r="E65" s="110"/>
      <c r="F65" s="110"/>
      <c r="G65" s="109"/>
      <c r="H65" s="109"/>
    </row>
    <row r="66" spans="1:8" ht="19.899999999999999" customHeight="1">
      <c r="A66" s="104" t="s">
        <v>165</v>
      </c>
      <c r="B66" s="104" t="s">
        <v>217</v>
      </c>
      <c r="C66" s="102">
        <f t="shared" si="2"/>
        <v>771.01</v>
      </c>
      <c r="D66" s="100">
        <f>D67+D73+D77</f>
        <v>648.82000000000005</v>
      </c>
      <c r="E66" s="100">
        <f>E67+E73+E77</f>
        <v>122.19</v>
      </c>
      <c r="F66" s="100"/>
      <c r="G66" s="103"/>
      <c r="H66" s="103"/>
    </row>
    <row r="67" spans="1:8" ht="18" customHeight="1">
      <c r="A67" s="101" t="s">
        <v>178</v>
      </c>
      <c r="B67" s="105" t="s">
        <v>179</v>
      </c>
      <c r="C67" s="102">
        <f t="shared" si="2"/>
        <v>198.75</v>
      </c>
      <c r="D67" s="100">
        <f>D68+D71</f>
        <v>198.75</v>
      </c>
      <c r="E67" s="100"/>
      <c r="F67" s="100"/>
      <c r="G67" s="103"/>
      <c r="H67" s="103"/>
    </row>
    <row r="68" spans="1:8" ht="17.25" customHeight="1">
      <c r="A68" s="107" t="s">
        <v>180</v>
      </c>
      <c r="B68" s="108" t="s">
        <v>181</v>
      </c>
      <c r="C68" s="102">
        <f t="shared" si="2"/>
        <v>178.98</v>
      </c>
      <c r="D68" s="100">
        <f>D70+D69</f>
        <v>178.98</v>
      </c>
      <c r="E68" s="100"/>
      <c r="F68" s="100"/>
      <c r="G68" s="109"/>
      <c r="H68" s="109"/>
    </row>
    <row r="69" spans="1:8" ht="17.25" customHeight="1">
      <c r="A69" s="107" t="s">
        <v>214</v>
      </c>
      <c r="B69" s="108" t="s">
        <v>215</v>
      </c>
      <c r="C69" s="102">
        <f t="shared" si="2"/>
        <v>128.33000000000001</v>
      </c>
      <c r="D69" s="110">
        <v>128.33000000000001</v>
      </c>
      <c r="E69" s="110"/>
      <c r="F69" s="110"/>
      <c r="G69" s="109"/>
      <c r="H69" s="109"/>
    </row>
    <row r="70" spans="1:8" ht="19.5" customHeight="1">
      <c r="A70" s="107" t="s">
        <v>184</v>
      </c>
      <c r="B70" s="108" t="s">
        <v>185</v>
      </c>
      <c r="C70" s="102">
        <f t="shared" si="2"/>
        <v>50.65</v>
      </c>
      <c r="D70" s="110">
        <v>50.65</v>
      </c>
      <c r="E70" s="110"/>
      <c r="F70" s="110"/>
      <c r="G70" s="109"/>
      <c r="H70" s="109"/>
    </row>
    <row r="71" spans="1:8" ht="17.25" customHeight="1">
      <c r="A71" s="107" t="s">
        <v>186</v>
      </c>
      <c r="B71" s="108" t="s">
        <v>187</v>
      </c>
      <c r="C71" s="102">
        <f t="shared" si="2"/>
        <v>19.77</v>
      </c>
      <c r="D71" s="100">
        <f>D72</f>
        <v>19.77</v>
      </c>
      <c r="E71" s="100"/>
      <c r="F71" s="100"/>
      <c r="G71" s="109"/>
      <c r="H71" s="109"/>
    </row>
    <row r="72" spans="1:8" ht="17.25" customHeight="1">
      <c r="A72" s="107" t="s">
        <v>188</v>
      </c>
      <c r="B72" s="108" t="s">
        <v>189</v>
      </c>
      <c r="C72" s="102">
        <f t="shared" si="2"/>
        <v>19.77</v>
      </c>
      <c r="D72" s="110">
        <v>19.77</v>
      </c>
      <c r="E72" s="110"/>
      <c r="F72" s="110"/>
      <c r="G72" s="109"/>
      <c r="H72" s="109"/>
    </row>
    <row r="73" spans="1:8" ht="18" customHeight="1">
      <c r="A73" s="101" t="s">
        <v>190</v>
      </c>
      <c r="B73" s="105" t="s">
        <v>191</v>
      </c>
      <c r="C73" s="102">
        <f t="shared" si="2"/>
        <v>532.76</v>
      </c>
      <c r="D73" s="100">
        <f>D74</f>
        <v>410.57</v>
      </c>
      <c r="E73" s="100">
        <f>E74</f>
        <v>122.19</v>
      </c>
      <c r="F73" s="100"/>
      <c r="G73" s="103"/>
      <c r="H73" s="103"/>
    </row>
    <row r="74" spans="1:8" ht="17.25" customHeight="1">
      <c r="A74" s="107" t="s">
        <v>192</v>
      </c>
      <c r="B74" s="108" t="s">
        <v>193</v>
      </c>
      <c r="C74" s="102">
        <f t="shared" ref="C74:C93" si="3">D74+E74</f>
        <v>532.76</v>
      </c>
      <c r="D74" s="100">
        <f>D75</f>
        <v>410.57</v>
      </c>
      <c r="E74" s="100">
        <f>E76</f>
        <v>122.19</v>
      </c>
      <c r="F74" s="100"/>
      <c r="G74" s="109"/>
      <c r="H74" s="109"/>
    </row>
    <row r="75" spans="1:8" ht="17.25" customHeight="1">
      <c r="A75" s="107" t="s">
        <v>211</v>
      </c>
      <c r="B75" s="108" t="s">
        <v>212</v>
      </c>
      <c r="C75" s="102">
        <f t="shared" si="3"/>
        <v>410.57</v>
      </c>
      <c r="D75" s="110">
        <f>410.57</f>
        <v>410.57</v>
      </c>
      <c r="E75" s="110"/>
      <c r="F75" s="110"/>
      <c r="G75" s="109"/>
      <c r="H75" s="109"/>
    </row>
    <row r="76" spans="1:8" ht="17.25" customHeight="1">
      <c r="A76" s="107" t="s">
        <v>202</v>
      </c>
      <c r="B76" s="108" t="s">
        <v>203</v>
      </c>
      <c r="C76" s="102">
        <f t="shared" si="3"/>
        <v>122.19</v>
      </c>
      <c r="D76" s="110"/>
      <c r="E76" s="110">
        <v>122.19</v>
      </c>
      <c r="F76" s="110"/>
      <c r="G76" s="109"/>
      <c r="H76" s="109"/>
    </row>
    <row r="77" spans="1:8" ht="18" customHeight="1">
      <c r="A77" s="101" t="s">
        <v>204</v>
      </c>
      <c r="B77" s="105" t="s">
        <v>205</v>
      </c>
      <c r="C77" s="102">
        <f t="shared" si="3"/>
        <v>39.5</v>
      </c>
      <c r="D77" s="100">
        <f>D78</f>
        <v>39.5</v>
      </c>
      <c r="E77" s="100"/>
      <c r="F77" s="100"/>
      <c r="G77" s="103"/>
      <c r="H77" s="103"/>
    </row>
    <row r="78" spans="1:8" ht="17.25" customHeight="1">
      <c r="A78" s="107" t="s">
        <v>206</v>
      </c>
      <c r="B78" s="108" t="s">
        <v>207</v>
      </c>
      <c r="C78" s="102">
        <f t="shared" si="3"/>
        <v>39.5</v>
      </c>
      <c r="D78" s="100">
        <f>D79</f>
        <v>39.5</v>
      </c>
      <c r="E78" s="100"/>
      <c r="F78" s="100"/>
      <c r="G78" s="109"/>
      <c r="H78" s="109"/>
    </row>
    <row r="79" spans="1:8" ht="17.25" customHeight="1">
      <c r="A79" s="107" t="s">
        <v>208</v>
      </c>
      <c r="B79" s="108" t="s">
        <v>209</v>
      </c>
      <c r="C79" s="102">
        <f t="shared" si="3"/>
        <v>39.5</v>
      </c>
      <c r="D79" s="110">
        <v>39.5</v>
      </c>
      <c r="E79" s="110"/>
      <c r="F79" s="110"/>
      <c r="G79" s="109"/>
      <c r="H79" s="109"/>
    </row>
    <row r="80" spans="1:8" ht="19.899999999999999" customHeight="1">
      <c r="A80" s="104" t="s">
        <v>167</v>
      </c>
      <c r="B80" s="104" t="s">
        <v>218</v>
      </c>
      <c r="C80" s="102">
        <f t="shared" si="3"/>
        <v>684.02</v>
      </c>
      <c r="D80" s="100">
        <f>D81+D87+D91</f>
        <v>410.9</v>
      </c>
      <c r="E80" s="100">
        <f>E81+E87+E91</f>
        <v>273.12</v>
      </c>
      <c r="F80" s="100"/>
      <c r="G80" s="103"/>
      <c r="H80" s="103"/>
    </row>
    <row r="81" spans="1:8" ht="18" customHeight="1">
      <c r="A81" s="101" t="s">
        <v>178</v>
      </c>
      <c r="B81" s="105" t="s">
        <v>179</v>
      </c>
      <c r="C81" s="102">
        <f t="shared" si="3"/>
        <v>47.29</v>
      </c>
      <c r="D81" s="100">
        <f>D82+D85</f>
        <v>47.29</v>
      </c>
      <c r="E81" s="100"/>
      <c r="F81" s="100"/>
      <c r="G81" s="103"/>
      <c r="H81" s="103"/>
    </row>
    <row r="82" spans="1:8" ht="17.25" customHeight="1">
      <c r="A82" s="107" t="s">
        <v>180</v>
      </c>
      <c r="B82" s="108" t="s">
        <v>181</v>
      </c>
      <c r="C82" s="102">
        <f t="shared" si="3"/>
        <v>45.68</v>
      </c>
      <c r="D82" s="100">
        <f>D83+D84</f>
        <v>45.68</v>
      </c>
      <c r="E82" s="100"/>
      <c r="F82" s="100"/>
      <c r="G82" s="109"/>
      <c r="H82" s="109"/>
    </row>
    <row r="83" spans="1:8" ht="17.25" customHeight="1">
      <c r="A83" s="107" t="s">
        <v>214</v>
      </c>
      <c r="B83" s="108" t="s">
        <v>215</v>
      </c>
      <c r="C83" s="102">
        <f t="shared" si="3"/>
        <v>5.27</v>
      </c>
      <c r="D83" s="110">
        <v>5.27</v>
      </c>
      <c r="E83" s="110"/>
      <c r="F83" s="110"/>
      <c r="G83" s="109"/>
      <c r="H83" s="109"/>
    </row>
    <row r="84" spans="1:8" ht="19.5" customHeight="1">
      <c r="A84" s="107" t="s">
        <v>184</v>
      </c>
      <c r="B84" s="108" t="s">
        <v>185</v>
      </c>
      <c r="C84" s="102">
        <f t="shared" si="3"/>
        <v>40.409999999999997</v>
      </c>
      <c r="D84" s="110">
        <v>40.409999999999997</v>
      </c>
      <c r="E84" s="110"/>
      <c r="F84" s="110"/>
      <c r="G84" s="109"/>
      <c r="H84" s="109"/>
    </row>
    <row r="85" spans="1:8" ht="17.25" customHeight="1">
      <c r="A85" s="107" t="s">
        <v>186</v>
      </c>
      <c r="B85" s="108" t="s">
        <v>187</v>
      </c>
      <c r="C85" s="102">
        <f t="shared" si="3"/>
        <v>1.61</v>
      </c>
      <c r="D85" s="100">
        <f>D86</f>
        <v>1.61</v>
      </c>
      <c r="E85" s="100"/>
      <c r="F85" s="100"/>
      <c r="G85" s="109"/>
      <c r="H85" s="109"/>
    </row>
    <row r="86" spans="1:8" ht="17.25" customHeight="1">
      <c r="A86" s="107" t="s">
        <v>188</v>
      </c>
      <c r="B86" s="108" t="s">
        <v>189</v>
      </c>
      <c r="C86" s="102">
        <f t="shared" si="3"/>
        <v>1.61</v>
      </c>
      <c r="D86" s="110">
        <v>1.61</v>
      </c>
      <c r="E86" s="110"/>
      <c r="F86" s="110"/>
      <c r="G86" s="109"/>
      <c r="H86" s="109"/>
    </row>
    <row r="87" spans="1:8" ht="18" customHeight="1">
      <c r="A87" s="101" t="s">
        <v>190</v>
      </c>
      <c r="B87" s="105" t="s">
        <v>191</v>
      </c>
      <c r="C87" s="102">
        <f t="shared" si="3"/>
        <v>605.08000000000004</v>
      </c>
      <c r="D87" s="100">
        <f>D88</f>
        <v>331.96</v>
      </c>
      <c r="E87" s="100">
        <f>E88</f>
        <v>273.12</v>
      </c>
      <c r="F87" s="100"/>
      <c r="G87" s="103"/>
      <c r="H87" s="103"/>
    </row>
    <row r="88" spans="1:8" ht="17.25" customHeight="1">
      <c r="A88" s="107" t="s">
        <v>192</v>
      </c>
      <c r="B88" s="108" t="s">
        <v>193</v>
      </c>
      <c r="C88" s="102">
        <f t="shared" si="3"/>
        <v>605.08000000000004</v>
      </c>
      <c r="D88" s="100">
        <f>D89+D90</f>
        <v>331.96</v>
      </c>
      <c r="E88" s="100">
        <f>E89+E90</f>
        <v>273.12</v>
      </c>
      <c r="F88" s="100"/>
      <c r="G88" s="109"/>
      <c r="H88" s="109"/>
    </row>
    <row r="89" spans="1:8" ht="17.25" customHeight="1">
      <c r="A89" s="107" t="s">
        <v>211</v>
      </c>
      <c r="B89" s="108" t="s">
        <v>212</v>
      </c>
      <c r="C89" s="102">
        <f t="shared" si="3"/>
        <v>331.96</v>
      </c>
      <c r="D89" s="110">
        <v>331.96</v>
      </c>
      <c r="E89" s="110"/>
      <c r="F89" s="110"/>
      <c r="G89" s="109"/>
      <c r="H89" s="109"/>
    </row>
    <row r="90" spans="1:8" ht="17.25" customHeight="1">
      <c r="A90" s="107" t="s">
        <v>202</v>
      </c>
      <c r="B90" s="108" t="s">
        <v>203</v>
      </c>
      <c r="C90" s="102">
        <f t="shared" si="3"/>
        <v>273.12</v>
      </c>
      <c r="D90" s="110"/>
      <c r="E90" s="110">
        <v>273.12</v>
      </c>
      <c r="F90" s="110"/>
      <c r="G90" s="109"/>
      <c r="H90" s="109"/>
    </row>
    <row r="91" spans="1:8" ht="18" customHeight="1">
      <c r="A91" s="101" t="s">
        <v>204</v>
      </c>
      <c r="B91" s="105" t="s">
        <v>205</v>
      </c>
      <c r="C91" s="102">
        <f t="shared" si="3"/>
        <v>31.65</v>
      </c>
      <c r="D91" s="100">
        <f>D92</f>
        <v>31.65</v>
      </c>
      <c r="E91" s="100"/>
      <c r="F91" s="100"/>
      <c r="G91" s="103"/>
      <c r="H91" s="103"/>
    </row>
    <row r="92" spans="1:8" ht="17.25" customHeight="1">
      <c r="A92" s="107" t="s">
        <v>206</v>
      </c>
      <c r="B92" s="108" t="s">
        <v>207</v>
      </c>
      <c r="C92" s="102">
        <f t="shared" si="3"/>
        <v>31.65</v>
      </c>
      <c r="D92" s="100">
        <f>D93</f>
        <v>31.65</v>
      </c>
      <c r="E92" s="100"/>
      <c r="F92" s="100"/>
      <c r="G92" s="109"/>
      <c r="H92" s="109"/>
    </row>
    <row r="93" spans="1:8" ht="17.25" customHeight="1">
      <c r="A93" s="107" t="s">
        <v>208</v>
      </c>
      <c r="B93" s="108" t="s">
        <v>209</v>
      </c>
      <c r="C93" s="102">
        <f t="shared" si="3"/>
        <v>31.65</v>
      </c>
      <c r="D93" s="110">
        <v>31.65</v>
      </c>
      <c r="E93" s="110"/>
      <c r="F93" s="110"/>
      <c r="G93" s="109"/>
      <c r="H93" s="109"/>
    </row>
  </sheetData>
  <mergeCells count="10">
    <mergeCell ref="A2:H2"/>
    <mergeCell ref="A3:G3"/>
    <mergeCell ref="A4:A5"/>
    <mergeCell ref="B4:B5"/>
    <mergeCell ref="C4:C5"/>
    <mergeCell ref="D4:D5"/>
    <mergeCell ref="E4:E5"/>
    <mergeCell ref="F4:F5"/>
    <mergeCell ref="G4:G5"/>
    <mergeCell ref="H4:H5"/>
  </mergeCells>
  <phoneticPr fontId="25" type="noConversion"/>
  <printOptions horizontalCentered="1"/>
  <pageMargins left="7.8472222222222193E-2" right="7.8472222222222193E-2" top="7.8472222222222193E-2" bottom="7.8472222222222193E-2" header="0" footer="0"/>
  <pageSetup paperSize="9" orientation="landscape"/>
  <headerFooter>
    <oddFooter>&amp;C第 &amp;P 页，共 &amp;N 页</oddFooter>
  </headerFooter>
  <ignoredErrors>
    <ignoredError sqref="D5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showZeros="0" workbookViewId="0">
      <pane ySplit="7" topLeftCell="A8" activePane="bottomLeft" state="frozen"/>
      <selection pane="bottomLeft" activeCell="M11" sqref="M11"/>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25" customWidth="1"/>
    <col min="7" max="8" width="7.75" customWidth="1"/>
    <col min="9" max="9" width="5.5" customWidth="1"/>
    <col min="10" max="10" width="10.75" customWidth="1"/>
    <col min="11" max="11" width="7.75" customWidth="1"/>
    <col min="12" max="12" width="7.125" customWidth="1"/>
    <col min="13" max="14" width="5.5" customWidth="1"/>
    <col min="15" max="15" width="7.75" customWidth="1"/>
    <col min="16" max="17" width="7.125" customWidth="1"/>
    <col min="18" max="20" width="5.5" customWidth="1"/>
    <col min="21" max="21" width="9.75" customWidth="1"/>
  </cols>
  <sheetData>
    <row r="1" spans="1:20" ht="14.25" customHeight="1">
      <c r="A1" s="2"/>
      <c r="D1" s="2"/>
      <c r="S1" s="136" t="s">
        <v>219</v>
      </c>
      <c r="T1" s="136"/>
    </row>
    <row r="2" spans="1:20" ht="27.95" customHeight="1">
      <c r="A2" s="132" t="s">
        <v>220</v>
      </c>
      <c r="B2" s="132"/>
      <c r="C2" s="132"/>
      <c r="D2" s="132"/>
      <c r="E2" s="132"/>
      <c r="F2" s="132"/>
      <c r="G2" s="132"/>
      <c r="H2" s="132"/>
      <c r="I2" s="132"/>
      <c r="J2" s="132"/>
      <c r="K2" s="132"/>
      <c r="L2" s="132"/>
      <c r="M2" s="132"/>
      <c r="N2" s="132"/>
      <c r="O2" s="132"/>
      <c r="P2" s="132"/>
      <c r="Q2" s="132"/>
      <c r="R2" s="132"/>
      <c r="S2" s="132"/>
      <c r="T2" s="132"/>
    </row>
    <row r="3" spans="1:20" ht="17.25" customHeight="1">
      <c r="A3" s="133" t="s">
        <v>221</v>
      </c>
      <c r="B3" s="133"/>
      <c r="C3" s="133"/>
      <c r="D3" s="133"/>
      <c r="E3" s="133"/>
      <c r="F3" s="133"/>
      <c r="G3" s="133"/>
      <c r="H3" s="133"/>
      <c r="I3" s="133"/>
      <c r="J3" s="133"/>
      <c r="K3" s="133"/>
      <c r="L3" s="133"/>
      <c r="M3" s="133"/>
      <c r="N3" s="133"/>
      <c r="O3" s="133"/>
      <c r="P3" s="133"/>
      <c r="Q3" s="133"/>
      <c r="R3" s="133"/>
      <c r="S3" s="133"/>
      <c r="T3" s="133"/>
    </row>
    <row r="4" spans="1:20" ht="17.25" customHeight="1">
      <c r="A4" s="137" t="s">
        <v>222</v>
      </c>
      <c r="B4" s="137"/>
      <c r="C4" s="137"/>
      <c r="D4" s="137" t="s">
        <v>223</v>
      </c>
      <c r="E4" s="137" t="s">
        <v>224</v>
      </c>
      <c r="F4" s="137" t="s">
        <v>225</v>
      </c>
      <c r="G4" s="137" t="s">
        <v>226</v>
      </c>
      <c r="H4" s="137" t="s">
        <v>227</v>
      </c>
      <c r="I4" s="137" t="s">
        <v>228</v>
      </c>
      <c r="J4" s="137" t="s">
        <v>229</v>
      </c>
      <c r="K4" s="137" t="s">
        <v>230</v>
      </c>
      <c r="L4" s="137" t="s">
        <v>231</v>
      </c>
      <c r="M4" s="137" t="s">
        <v>232</v>
      </c>
      <c r="N4" s="137" t="s">
        <v>233</v>
      </c>
      <c r="O4" s="137" t="s">
        <v>234</v>
      </c>
      <c r="P4" s="137" t="s">
        <v>235</v>
      </c>
      <c r="Q4" s="137" t="s">
        <v>236</v>
      </c>
      <c r="R4" s="137" t="s">
        <v>237</v>
      </c>
      <c r="S4" s="137" t="s">
        <v>238</v>
      </c>
      <c r="T4" s="137" t="s">
        <v>239</v>
      </c>
    </row>
    <row r="5" spans="1:20" ht="18" customHeight="1">
      <c r="A5" s="71" t="s">
        <v>240</v>
      </c>
      <c r="B5" s="71" t="s">
        <v>241</v>
      </c>
      <c r="C5" s="71" t="s">
        <v>242</v>
      </c>
      <c r="D5" s="137"/>
      <c r="E5" s="137"/>
      <c r="F5" s="137"/>
      <c r="G5" s="137"/>
      <c r="H5" s="137"/>
      <c r="I5" s="137"/>
      <c r="J5" s="137"/>
      <c r="K5" s="137"/>
      <c r="L5" s="137"/>
      <c r="M5" s="137"/>
      <c r="N5" s="137"/>
      <c r="O5" s="137"/>
      <c r="P5" s="137"/>
      <c r="Q5" s="137"/>
      <c r="R5" s="137"/>
      <c r="S5" s="137"/>
      <c r="T5" s="137"/>
    </row>
    <row r="6" spans="1:20" ht="19.899999999999999" customHeight="1">
      <c r="A6" s="75"/>
      <c r="B6" s="75"/>
      <c r="C6" s="75"/>
      <c r="D6" s="75"/>
      <c r="E6" s="75" t="s">
        <v>137</v>
      </c>
      <c r="F6" s="94">
        <f>F7</f>
        <v>11756.31</v>
      </c>
      <c r="G6" s="94">
        <f>G7</f>
        <v>5167.95</v>
      </c>
      <c r="H6" s="94">
        <f>H7</f>
        <v>2274.2800000000002</v>
      </c>
      <c r="I6" s="94"/>
      <c r="J6" s="94"/>
      <c r="K6" s="94">
        <f t="shared" ref="K6:O6" si="0">K7</f>
        <v>2714.28</v>
      </c>
      <c r="L6" s="94">
        <f t="shared" si="0"/>
        <v>9</v>
      </c>
      <c r="M6" s="94"/>
      <c r="N6" s="94"/>
      <c r="O6" s="94">
        <f t="shared" si="0"/>
        <v>1590.8</v>
      </c>
      <c r="P6" s="94"/>
      <c r="Q6" s="94"/>
      <c r="R6" s="94"/>
      <c r="S6" s="94"/>
      <c r="T6" s="94"/>
    </row>
    <row r="7" spans="1:20" ht="19.899999999999999" customHeight="1">
      <c r="A7" s="91"/>
      <c r="B7" s="91"/>
      <c r="C7" s="91"/>
      <c r="D7" s="95" t="s">
        <v>155</v>
      </c>
      <c r="E7" s="95" t="s">
        <v>156</v>
      </c>
      <c r="F7" s="92">
        <f>G7+H7+I7+J7+K7+L7+M7+N7+O7</f>
        <v>11756.31</v>
      </c>
      <c r="G7" s="92">
        <f>G8+G18+G24+G31+G38+G45</f>
        <v>5167.95</v>
      </c>
      <c r="H7" s="92">
        <f>H8+H18+H24+H31+H38+H45</f>
        <v>2274.2800000000002</v>
      </c>
      <c r="I7" s="92"/>
      <c r="J7" s="92"/>
      <c r="K7" s="92">
        <f>K8+K18+K24+K31+K38+K45</f>
        <v>2714.28</v>
      </c>
      <c r="L7" s="92">
        <f>L8+L18+L24+L31+L38+L45</f>
        <v>9</v>
      </c>
      <c r="M7" s="92"/>
      <c r="N7" s="92"/>
      <c r="O7" s="92">
        <f>O8+O18+O24+O31+O38+O45</f>
        <v>1590.8</v>
      </c>
      <c r="P7" s="92"/>
      <c r="Q7" s="92"/>
      <c r="R7" s="92"/>
      <c r="S7" s="92"/>
      <c r="T7" s="92"/>
    </row>
    <row r="8" spans="1:20" ht="19.899999999999999" customHeight="1">
      <c r="A8" s="66"/>
      <c r="B8" s="66"/>
      <c r="C8" s="66"/>
      <c r="D8" s="39" t="s">
        <v>157</v>
      </c>
      <c r="E8" s="39" t="s">
        <v>158</v>
      </c>
      <c r="F8" s="96">
        <f>G8+H8+I8+J8+K8+L8+M8+N8+O8</f>
        <v>8729.2199999999993</v>
      </c>
      <c r="G8" s="96">
        <f t="shared" ref="G8:L8" si="1">SUM(G9:G17)</f>
        <v>5167.95</v>
      </c>
      <c r="H8" s="96">
        <f t="shared" si="1"/>
        <v>2274.2800000000002</v>
      </c>
      <c r="I8" s="96">
        <f t="shared" si="1"/>
        <v>0</v>
      </c>
      <c r="J8" s="96">
        <f t="shared" si="1"/>
        <v>0</v>
      </c>
      <c r="K8" s="96">
        <f t="shared" si="1"/>
        <v>1</v>
      </c>
      <c r="L8" s="96">
        <f t="shared" si="1"/>
        <v>0</v>
      </c>
      <c r="M8" s="96"/>
      <c r="N8" s="96"/>
      <c r="O8" s="96">
        <f>O9+O10</f>
        <v>1285.99</v>
      </c>
      <c r="P8" s="96"/>
      <c r="Q8" s="96"/>
      <c r="R8" s="96"/>
      <c r="S8" s="96"/>
      <c r="T8" s="96"/>
    </row>
    <row r="9" spans="1:20" ht="19.899999999999999" customHeight="1">
      <c r="A9" s="67" t="s">
        <v>243</v>
      </c>
      <c r="B9" s="67" t="s">
        <v>244</v>
      </c>
      <c r="C9" s="67" t="s">
        <v>245</v>
      </c>
      <c r="D9" s="62" t="s">
        <v>246</v>
      </c>
      <c r="E9" s="68" t="s">
        <v>247</v>
      </c>
      <c r="F9" s="97">
        <f>G9+H9+I9+J9+K9+L9+M9+N9+O9</f>
        <v>1285.99</v>
      </c>
      <c r="G9" s="97"/>
      <c r="H9" s="97"/>
      <c r="I9" s="97"/>
      <c r="J9" s="97"/>
      <c r="K9" s="97"/>
      <c r="L9" s="97"/>
      <c r="M9" s="97"/>
      <c r="N9" s="97"/>
      <c r="O9" s="98">
        <v>1285.99</v>
      </c>
      <c r="P9" s="97"/>
      <c r="Q9" s="97"/>
      <c r="R9" s="97"/>
      <c r="S9" s="97"/>
      <c r="T9" s="97"/>
    </row>
    <row r="10" spans="1:20" ht="19.899999999999999" customHeight="1">
      <c r="A10" s="67" t="s">
        <v>248</v>
      </c>
      <c r="B10" s="67" t="s">
        <v>249</v>
      </c>
      <c r="C10" s="67" t="s">
        <v>245</v>
      </c>
      <c r="D10" s="62" t="s">
        <v>246</v>
      </c>
      <c r="E10" s="68" t="s">
        <v>250</v>
      </c>
      <c r="F10" s="97">
        <f t="shared" ref="F10:F21" si="2">G10+H10+I10+J10+K10+L10+M10+N10+O10</f>
        <v>5051.6000000000004</v>
      </c>
      <c r="G10" s="97">
        <v>3902.36</v>
      </c>
      <c r="H10" s="97">
        <v>1148.24</v>
      </c>
      <c r="I10" s="97"/>
      <c r="J10" s="97"/>
      <c r="K10" s="97">
        <v>1</v>
      </c>
      <c r="L10" s="97"/>
      <c r="M10" s="97"/>
      <c r="N10" s="97"/>
      <c r="O10" s="97"/>
      <c r="P10" s="97"/>
      <c r="Q10" s="97"/>
      <c r="R10" s="97"/>
      <c r="S10" s="97"/>
      <c r="T10" s="97"/>
    </row>
    <row r="11" spans="1:20" ht="19.899999999999999" customHeight="1">
      <c r="A11" s="67" t="s">
        <v>243</v>
      </c>
      <c r="B11" s="67" t="s">
        <v>244</v>
      </c>
      <c r="C11" s="67" t="s">
        <v>244</v>
      </c>
      <c r="D11" s="62" t="s">
        <v>246</v>
      </c>
      <c r="E11" s="68" t="s">
        <v>251</v>
      </c>
      <c r="F11" s="97">
        <f t="shared" si="2"/>
        <v>582.05999999999995</v>
      </c>
      <c r="G11" s="97">
        <v>582.05999999999995</v>
      </c>
      <c r="H11" s="97"/>
      <c r="I11" s="97"/>
      <c r="J11" s="97"/>
      <c r="K11" s="97"/>
      <c r="L11" s="97"/>
      <c r="M11" s="97"/>
      <c r="N11" s="97"/>
      <c r="O11" s="97"/>
      <c r="P11" s="97"/>
      <c r="Q11" s="97"/>
      <c r="R11" s="97"/>
      <c r="S11" s="97"/>
      <c r="T11" s="97"/>
    </row>
    <row r="12" spans="1:20" ht="19.899999999999999" customHeight="1">
      <c r="A12" s="67" t="s">
        <v>243</v>
      </c>
      <c r="B12" s="67" t="s">
        <v>252</v>
      </c>
      <c r="C12" s="67" t="s">
        <v>252</v>
      </c>
      <c r="D12" s="62" t="s">
        <v>246</v>
      </c>
      <c r="E12" s="68" t="s">
        <v>253</v>
      </c>
      <c r="F12" s="97">
        <f t="shared" si="2"/>
        <v>226.18</v>
      </c>
      <c r="G12" s="97">
        <v>226.18</v>
      </c>
      <c r="H12" s="97"/>
      <c r="I12" s="97"/>
      <c r="J12" s="97"/>
      <c r="K12" s="97"/>
      <c r="L12" s="97"/>
      <c r="M12" s="97"/>
      <c r="N12" s="97"/>
      <c r="O12" s="97"/>
      <c r="P12" s="97"/>
      <c r="Q12" s="97"/>
      <c r="R12" s="97"/>
      <c r="S12" s="97"/>
      <c r="T12" s="97"/>
    </row>
    <row r="13" spans="1:20" ht="19.899999999999999" customHeight="1">
      <c r="A13" s="67" t="s">
        <v>254</v>
      </c>
      <c r="B13" s="67" t="s">
        <v>255</v>
      </c>
      <c r="C13" s="67" t="s">
        <v>245</v>
      </c>
      <c r="D13" s="62" t="s">
        <v>246</v>
      </c>
      <c r="E13" s="68" t="s">
        <v>256</v>
      </c>
      <c r="F13" s="97">
        <f t="shared" si="2"/>
        <v>457.35</v>
      </c>
      <c r="G13" s="98">
        <v>457.35</v>
      </c>
      <c r="H13" s="97"/>
      <c r="I13" s="97"/>
      <c r="J13" s="97"/>
      <c r="K13" s="97"/>
      <c r="L13" s="97"/>
      <c r="M13" s="97"/>
      <c r="N13" s="97"/>
      <c r="O13" s="97"/>
      <c r="P13" s="97"/>
      <c r="Q13" s="97"/>
      <c r="R13" s="97"/>
      <c r="S13" s="97"/>
      <c r="T13" s="97"/>
    </row>
    <row r="14" spans="1:20" ht="19.899999999999999" customHeight="1">
      <c r="A14" s="67" t="s">
        <v>248</v>
      </c>
      <c r="B14" s="67" t="s">
        <v>249</v>
      </c>
      <c r="C14" s="67" t="s">
        <v>252</v>
      </c>
      <c r="D14" s="62" t="s">
        <v>246</v>
      </c>
      <c r="E14" s="68" t="s">
        <v>257</v>
      </c>
      <c r="F14" s="97">
        <f t="shared" si="2"/>
        <v>280</v>
      </c>
      <c r="G14" s="97"/>
      <c r="H14" s="97">
        <v>280</v>
      </c>
      <c r="I14" s="97"/>
      <c r="J14" s="97"/>
      <c r="K14" s="97"/>
      <c r="L14" s="97"/>
      <c r="M14" s="97"/>
      <c r="N14" s="97"/>
      <c r="O14" s="97"/>
      <c r="P14" s="97"/>
      <c r="Q14" s="97"/>
      <c r="R14" s="97"/>
      <c r="S14" s="97"/>
      <c r="T14" s="97"/>
    </row>
    <row r="15" spans="1:20" ht="19.899999999999999" customHeight="1">
      <c r="A15" s="67" t="s">
        <v>248</v>
      </c>
      <c r="B15" s="67" t="s">
        <v>249</v>
      </c>
      <c r="C15" s="67" t="s">
        <v>258</v>
      </c>
      <c r="D15" s="62" t="s">
        <v>246</v>
      </c>
      <c r="E15" s="68" t="s">
        <v>259</v>
      </c>
      <c r="F15" s="97">
        <f t="shared" si="2"/>
        <v>226.04</v>
      </c>
      <c r="G15" s="97"/>
      <c r="H15" s="97">
        <v>226.04</v>
      </c>
      <c r="I15" s="97"/>
      <c r="J15" s="97"/>
      <c r="K15" s="97"/>
      <c r="L15" s="97"/>
      <c r="M15" s="97"/>
      <c r="N15" s="97"/>
      <c r="O15" s="97"/>
      <c r="P15" s="97"/>
      <c r="Q15" s="97"/>
      <c r="R15" s="97"/>
      <c r="S15" s="97"/>
      <c r="T15" s="97"/>
    </row>
    <row r="16" spans="1:20" ht="19.899999999999999" customHeight="1">
      <c r="A16" s="67" t="s">
        <v>248</v>
      </c>
      <c r="B16" s="67" t="s">
        <v>249</v>
      </c>
      <c r="C16" s="67" t="s">
        <v>244</v>
      </c>
      <c r="D16" s="62" t="s">
        <v>246</v>
      </c>
      <c r="E16" s="68" t="s">
        <v>260</v>
      </c>
      <c r="F16" s="97">
        <f t="shared" si="2"/>
        <v>70</v>
      </c>
      <c r="G16" s="97"/>
      <c r="H16" s="97">
        <v>70</v>
      </c>
      <c r="I16" s="97"/>
      <c r="J16" s="97"/>
      <c r="K16" s="97"/>
      <c r="L16" s="97"/>
      <c r="M16" s="97"/>
      <c r="N16" s="97"/>
      <c r="O16" s="97"/>
      <c r="P16" s="97"/>
      <c r="Q16" s="97"/>
      <c r="R16" s="97"/>
      <c r="S16" s="97"/>
      <c r="T16" s="97"/>
    </row>
    <row r="17" spans="1:20" ht="19.899999999999999" customHeight="1">
      <c r="A17" s="67" t="s">
        <v>248</v>
      </c>
      <c r="B17" s="67" t="s">
        <v>249</v>
      </c>
      <c r="C17" s="67" t="s">
        <v>261</v>
      </c>
      <c r="D17" s="62" t="s">
        <v>246</v>
      </c>
      <c r="E17" s="68" t="s">
        <v>262</v>
      </c>
      <c r="F17" s="97">
        <f t="shared" si="2"/>
        <v>550</v>
      </c>
      <c r="G17" s="97"/>
      <c r="H17" s="97">
        <v>550</v>
      </c>
      <c r="I17" s="97"/>
      <c r="J17" s="97"/>
      <c r="K17" s="97"/>
      <c r="L17" s="97"/>
      <c r="M17" s="97"/>
      <c r="N17" s="97"/>
      <c r="O17" s="97"/>
      <c r="P17" s="97"/>
      <c r="Q17" s="97"/>
      <c r="R17" s="97"/>
      <c r="S17" s="97"/>
      <c r="T17" s="97"/>
    </row>
    <row r="18" spans="1:20" ht="19.899999999999999" customHeight="1">
      <c r="A18" s="66"/>
      <c r="B18" s="66"/>
      <c r="C18" s="66"/>
      <c r="D18" s="39" t="s">
        <v>159</v>
      </c>
      <c r="E18" s="39" t="s">
        <v>160</v>
      </c>
      <c r="F18" s="96">
        <f t="shared" si="2"/>
        <v>131.26</v>
      </c>
      <c r="G18" s="96"/>
      <c r="H18" s="96"/>
      <c r="I18" s="96"/>
      <c r="J18" s="96"/>
      <c r="K18" s="96">
        <f>SUM(K19:K23)</f>
        <v>126</v>
      </c>
      <c r="L18" s="96">
        <f>SUM(L19:L23)</f>
        <v>0</v>
      </c>
      <c r="M18" s="96">
        <f>SUM(M19:M23)</f>
        <v>0</v>
      </c>
      <c r="N18" s="96">
        <f>SUM(N19:N23)</f>
        <v>0</v>
      </c>
      <c r="O18" s="96">
        <f>SUM(O19:O23)</f>
        <v>5.26</v>
      </c>
      <c r="P18" s="96"/>
      <c r="Q18" s="96"/>
      <c r="R18" s="96"/>
      <c r="S18" s="96"/>
      <c r="T18" s="96"/>
    </row>
    <row r="19" spans="1:20" ht="19.899999999999999" customHeight="1">
      <c r="A19" s="67" t="s">
        <v>248</v>
      </c>
      <c r="B19" s="67" t="s">
        <v>249</v>
      </c>
      <c r="C19" s="67" t="s">
        <v>263</v>
      </c>
      <c r="D19" s="62" t="s">
        <v>264</v>
      </c>
      <c r="E19" s="68" t="s">
        <v>265</v>
      </c>
      <c r="F19" s="97">
        <f t="shared" si="2"/>
        <v>102.29</v>
      </c>
      <c r="G19" s="97"/>
      <c r="H19" s="97"/>
      <c r="I19" s="97"/>
      <c r="J19" s="97"/>
      <c r="K19" s="97">
        <v>97.03</v>
      </c>
      <c r="L19" s="97"/>
      <c r="M19" s="97"/>
      <c r="N19" s="97"/>
      <c r="O19" s="97">
        <v>5.26</v>
      </c>
      <c r="P19" s="97"/>
      <c r="Q19" s="97"/>
      <c r="R19" s="97"/>
      <c r="S19" s="97"/>
      <c r="T19" s="97"/>
    </row>
    <row r="20" spans="1:20" ht="19.899999999999999" customHeight="1">
      <c r="A20" s="67" t="s">
        <v>243</v>
      </c>
      <c r="B20" s="67" t="s">
        <v>244</v>
      </c>
      <c r="C20" s="67" t="s">
        <v>244</v>
      </c>
      <c r="D20" s="62" t="s">
        <v>264</v>
      </c>
      <c r="E20" s="68" t="s">
        <v>251</v>
      </c>
      <c r="F20" s="97">
        <f t="shared" si="2"/>
        <v>11.93</v>
      </c>
      <c r="G20" s="97"/>
      <c r="H20" s="97"/>
      <c r="I20" s="97"/>
      <c r="J20" s="97"/>
      <c r="K20" s="97">
        <v>11.93</v>
      </c>
      <c r="L20" s="97"/>
      <c r="M20" s="97"/>
      <c r="N20" s="97"/>
      <c r="O20" s="97"/>
      <c r="P20" s="97"/>
      <c r="Q20" s="97"/>
      <c r="R20" s="97"/>
      <c r="S20" s="97"/>
      <c r="T20" s="97"/>
    </row>
    <row r="21" spans="1:20" ht="19.899999999999999" customHeight="1">
      <c r="A21" s="67" t="s">
        <v>243</v>
      </c>
      <c r="B21" s="67" t="s">
        <v>252</v>
      </c>
      <c r="C21" s="67" t="s">
        <v>252</v>
      </c>
      <c r="D21" s="62" t="s">
        <v>264</v>
      </c>
      <c r="E21" s="68" t="s">
        <v>253</v>
      </c>
      <c r="F21" s="97">
        <f t="shared" si="2"/>
        <v>4.6100000000000003</v>
      </c>
      <c r="G21" s="97"/>
      <c r="H21" s="97"/>
      <c r="I21" s="97"/>
      <c r="J21" s="97"/>
      <c r="K21" s="97">
        <v>4.6100000000000003</v>
      </c>
      <c r="L21" s="97"/>
      <c r="M21" s="97"/>
      <c r="N21" s="97"/>
      <c r="O21" s="97"/>
      <c r="P21" s="97"/>
      <c r="Q21" s="97"/>
      <c r="R21" s="97"/>
      <c r="S21" s="97"/>
      <c r="T21" s="97"/>
    </row>
    <row r="22" spans="1:20" ht="19.899999999999999" customHeight="1">
      <c r="A22" s="67" t="s">
        <v>254</v>
      </c>
      <c r="B22" s="67" t="s">
        <v>255</v>
      </c>
      <c r="C22" s="67" t="s">
        <v>245</v>
      </c>
      <c r="D22" s="62" t="s">
        <v>264</v>
      </c>
      <c r="E22" s="68" t="s">
        <v>256</v>
      </c>
      <c r="F22" s="97">
        <f t="shared" ref="F22:F51" si="3">G22+H22+I22+J22+K22+L22+M22+N22+O22</f>
        <v>9.43</v>
      </c>
      <c r="G22" s="97"/>
      <c r="H22" s="97"/>
      <c r="I22" s="97"/>
      <c r="J22" s="97"/>
      <c r="K22" s="97">
        <v>9.43</v>
      </c>
      <c r="L22" s="97"/>
      <c r="M22" s="97"/>
      <c r="N22" s="97"/>
      <c r="O22" s="97"/>
      <c r="P22" s="97"/>
      <c r="Q22" s="97"/>
      <c r="R22" s="97"/>
      <c r="S22" s="97"/>
      <c r="T22" s="97"/>
    </row>
    <row r="23" spans="1:20" ht="19.899999999999999" customHeight="1">
      <c r="A23" s="67" t="s">
        <v>248</v>
      </c>
      <c r="B23" s="67" t="s">
        <v>249</v>
      </c>
      <c r="C23" s="67" t="s">
        <v>261</v>
      </c>
      <c r="D23" s="62" t="s">
        <v>264</v>
      </c>
      <c r="E23" s="68" t="s">
        <v>262</v>
      </c>
      <c r="F23" s="97">
        <f t="shared" si="3"/>
        <v>3</v>
      </c>
      <c r="G23" s="97"/>
      <c r="H23" s="97"/>
      <c r="I23" s="97"/>
      <c r="J23" s="97"/>
      <c r="K23" s="97">
        <v>3</v>
      </c>
      <c r="L23" s="97"/>
      <c r="M23" s="97"/>
      <c r="N23" s="97"/>
      <c r="O23" s="97"/>
      <c r="P23" s="97"/>
      <c r="Q23" s="97"/>
      <c r="R23" s="97"/>
      <c r="S23" s="97"/>
      <c r="T23" s="97"/>
    </row>
    <row r="24" spans="1:20" ht="19.899999999999999" customHeight="1">
      <c r="A24" s="66"/>
      <c r="B24" s="66"/>
      <c r="C24" s="66"/>
      <c r="D24" s="39" t="s">
        <v>161</v>
      </c>
      <c r="E24" s="39" t="s">
        <v>162</v>
      </c>
      <c r="F24" s="96">
        <f t="shared" si="3"/>
        <v>585.55999999999995</v>
      </c>
      <c r="G24" s="96"/>
      <c r="H24" s="96"/>
      <c r="I24" s="96"/>
      <c r="J24" s="96"/>
      <c r="K24" s="96">
        <f>SUM(K25:K30)</f>
        <v>550.11</v>
      </c>
      <c r="L24" s="96">
        <f>SUM(L25:L30)</f>
        <v>0</v>
      </c>
      <c r="M24" s="96"/>
      <c r="N24" s="96"/>
      <c r="O24" s="96">
        <f>SUM(O25:O30)</f>
        <v>35.450000000000003</v>
      </c>
      <c r="P24" s="96"/>
      <c r="Q24" s="96"/>
      <c r="R24" s="96"/>
      <c r="S24" s="96"/>
      <c r="T24" s="96"/>
    </row>
    <row r="25" spans="1:20" ht="19.899999999999999" customHeight="1">
      <c r="A25" s="67" t="s">
        <v>243</v>
      </c>
      <c r="B25" s="67" t="s">
        <v>244</v>
      </c>
      <c r="C25" s="67" t="s">
        <v>255</v>
      </c>
      <c r="D25" s="62" t="s">
        <v>266</v>
      </c>
      <c r="E25" s="68" t="s">
        <v>267</v>
      </c>
      <c r="F25" s="97">
        <f t="shared" si="3"/>
        <v>35.450000000000003</v>
      </c>
      <c r="G25" s="97"/>
      <c r="H25" s="97"/>
      <c r="I25" s="97"/>
      <c r="J25" s="97"/>
      <c r="K25" s="97"/>
      <c r="L25" s="97"/>
      <c r="M25" s="97"/>
      <c r="N25" s="97"/>
      <c r="O25" s="97">
        <v>35.450000000000003</v>
      </c>
      <c r="P25" s="97"/>
      <c r="Q25" s="97"/>
      <c r="R25" s="97"/>
      <c r="S25" s="97"/>
      <c r="T25" s="97"/>
    </row>
    <row r="26" spans="1:20" ht="19.899999999999999" customHeight="1">
      <c r="A26" s="67" t="s">
        <v>248</v>
      </c>
      <c r="B26" s="67" t="s">
        <v>249</v>
      </c>
      <c r="C26" s="67" t="s">
        <v>263</v>
      </c>
      <c r="D26" s="62" t="s">
        <v>266</v>
      </c>
      <c r="E26" s="68" t="s">
        <v>265</v>
      </c>
      <c r="F26" s="97">
        <f t="shared" si="3"/>
        <v>322.48</v>
      </c>
      <c r="G26" s="97"/>
      <c r="H26" s="97"/>
      <c r="I26" s="97"/>
      <c r="J26" s="97"/>
      <c r="K26" s="97">
        <v>322.48</v>
      </c>
      <c r="L26" s="97"/>
      <c r="M26" s="97"/>
      <c r="N26" s="97"/>
      <c r="O26" s="97"/>
      <c r="P26" s="97"/>
      <c r="Q26" s="97"/>
      <c r="R26" s="97"/>
      <c r="S26" s="97"/>
      <c r="T26" s="97"/>
    </row>
    <row r="27" spans="1:20" ht="19.899999999999999" customHeight="1">
      <c r="A27" s="67" t="s">
        <v>243</v>
      </c>
      <c r="B27" s="67" t="s">
        <v>244</v>
      </c>
      <c r="C27" s="67" t="s">
        <v>244</v>
      </c>
      <c r="D27" s="62" t="s">
        <v>266</v>
      </c>
      <c r="E27" s="68" t="s">
        <v>251</v>
      </c>
      <c r="F27" s="97">
        <f t="shared" si="3"/>
        <v>40.729999999999997</v>
      </c>
      <c r="G27" s="97"/>
      <c r="H27" s="97"/>
      <c r="I27" s="97"/>
      <c r="J27" s="97"/>
      <c r="K27" s="97">
        <v>40.729999999999997</v>
      </c>
      <c r="L27" s="97"/>
      <c r="M27" s="97"/>
      <c r="N27" s="97"/>
      <c r="O27" s="97"/>
      <c r="P27" s="97"/>
      <c r="Q27" s="97"/>
      <c r="R27" s="97"/>
      <c r="S27" s="97"/>
      <c r="T27" s="97"/>
    </row>
    <row r="28" spans="1:20" ht="19.899999999999999" customHeight="1">
      <c r="A28" s="67" t="s">
        <v>243</v>
      </c>
      <c r="B28" s="67" t="s">
        <v>252</v>
      </c>
      <c r="C28" s="67" t="s">
        <v>252</v>
      </c>
      <c r="D28" s="62" t="s">
        <v>266</v>
      </c>
      <c r="E28" s="68" t="s">
        <v>253</v>
      </c>
      <c r="F28" s="97">
        <f t="shared" si="3"/>
        <v>16.03</v>
      </c>
      <c r="G28" s="97"/>
      <c r="H28" s="97"/>
      <c r="I28" s="97"/>
      <c r="J28" s="97"/>
      <c r="K28" s="97">
        <v>16.03</v>
      </c>
      <c r="L28" s="97"/>
      <c r="M28" s="97"/>
      <c r="N28" s="97"/>
      <c r="O28" s="97"/>
      <c r="P28" s="97"/>
      <c r="Q28" s="97"/>
      <c r="R28" s="97"/>
      <c r="S28" s="97"/>
      <c r="T28" s="97"/>
    </row>
    <row r="29" spans="1:20" ht="19.899999999999999" customHeight="1">
      <c r="A29" s="67" t="s">
        <v>254</v>
      </c>
      <c r="B29" s="67" t="s">
        <v>255</v>
      </c>
      <c r="C29" s="67" t="s">
        <v>245</v>
      </c>
      <c r="D29" s="62" t="s">
        <v>266</v>
      </c>
      <c r="E29" s="68" t="s">
        <v>256</v>
      </c>
      <c r="F29" s="97">
        <f t="shared" si="3"/>
        <v>31.87</v>
      </c>
      <c r="G29" s="97"/>
      <c r="H29" s="97"/>
      <c r="I29" s="97"/>
      <c r="J29" s="97"/>
      <c r="K29" s="97">
        <v>31.87</v>
      </c>
      <c r="L29" s="97"/>
      <c r="M29" s="97"/>
      <c r="N29" s="97"/>
      <c r="O29" s="97"/>
      <c r="P29" s="97"/>
      <c r="Q29" s="97"/>
      <c r="R29" s="97"/>
      <c r="S29" s="97"/>
      <c r="T29" s="97"/>
    </row>
    <row r="30" spans="1:20" ht="19.899999999999999" customHeight="1">
      <c r="A30" s="67" t="s">
        <v>248</v>
      </c>
      <c r="B30" s="67" t="s">
        <v>249</v>
      </c>
      <c r="C30" s="67" t="s">
        <v>261</v>
      </c>
      <c r="D30" s="62" t="s">
        <v>266</v>
      </c>
      <c r="E30" s="68" t="s">
        <v>262</v>
      </c>
      <c r="F30" s="97">
        <f t="shared" si="3"/>
        <v>139</v>
      </c>
      <c r="G30" s="97"/>
      <c r="H30" s="97"/>
      <c r="I30" s="97"/>
      <c r="J30" s="97"/>
      <c r="K30" s="97">
        <v>139</v>
      </c>
      <c r="L30" s="97"/>
      <c r="M30" s="97"/>
      <c r="N30" s="97"/>
      <c r="O30" s="97"/>
      <c r="P30" s="97"/>
      <c r="Q30" s="97"/>
      <c r="R30" s="97"/>
      <c r="S30" s="97"/>
      <c r="T30" s="97"/>
    </row>
    <row r="31" spans="1:20" ht="19.899999999999999" customHeight="1">
      <c r="A31" s="66"/>
      <c r="B31" s="66"/>
      <c r="C31" s="66"/>
      <c r="D31" s="39" t="s">
        <v>163</v>
      </c>
      <c r="E31" s="39" t="s">
        <v>164</v>
      </c>
      <c r="F31" s="96">
        <f t="shared" si="3"/>
        <v>855.24</v>
      </c>
      <c r="G31" s="96"/>
      <c r="H31" s="96"/>
      <c r="I31" s="96"/>
      <c r="J31" s="96"/>
      <c r="K31" s="96">
        <f>SUM(K32:K37)</f>
        <v>718.74</v>
      </c>
      <c r="L31" s="96">
        <f>SUM(L32:L37)</f>
        <v>6</v>
      </c>
      <c r="M31" s="96">
        <f>SUM(M32:M37)</f>
        <v>0</v>
      </c>
      <c r="N31" s="96">
        <f>SUM(N32:N37)</f>
        <v>0</v>
      </c>
      <c r="O31" s="96">
        <f>SUM(O32:O37)</f>
        <v>130.5</v>
      </c>
      <c r="P31" s="96"/>
      <c r="Q31" s="96"/>
      <c r="R31" s="96"/>
      <c r="S31" s="96"/>
      <c r="T31" s="96"/>
    </row>
    <row r="32" spans="1:20" ht="19.899999999999999" customHeight="1">
      <c r="A32" s="67" t="s">
        <v>243</v>
      </c>
      <c r="B32" s="67" t="s">
        <v>244</v>
      </c>
      <c r="C32" s="67" t="s">
        <v>255</v>
      </c>
      <c r="D32" s="62" t="s">
        <v>268</v>
      </c>
      <c r="E32" s="68" t="s">
        <v>267</v>
      </c>
      <c r="F32" s="97">
        <f t="shared" si="3"/>
        <v>128.99</v>
      </c>
      <c r="G32" s="97"/>
      <c r="H32" s="97"/>
      <c r="I32" s="97"/>
      <c r="J32" s="97"/>
      <c r="K32" s="97"/>
      <c r="L32" s="97"/>
      <c r="M32" s="97"/>
      <c r="N32" s="97"/>
      <c r="O32" s="97">
        <v>128.99</v>
      </c>
      <c r="P32" s="97"/>
      <c r="Q32" s="97"/>
      <c r="R32" s="97"/>
      <c r="S32" s="97"/>
      <c r="T32" s="97"/>
    </row>
    <row r="33" spans="1:20" ht="19.899999999999999" customHeight="1">
      <c r="A33" s="67" t="s">
        <v>243</v>
      </c>
      <c r="B33" s="67" t="s">
        <v>252</v>
      </c>
      <c r="C33" s="67" t="s">
        <v>252</v>
      </c>
      <c r="D33" s="62" t="s">
        <v>268</v>
      </c>
      <c r="E33" s="68" t="s">
        <v>253</v>
      </c>
      <c r="F33" s="97">
        <f t="shared" si="3"/>
        <v>23.23</v>
      </c>
      <c r="G33" s="97"/>
      <c r="H33" s="97"/>
      <c r="I33" s="97"/>
      <c r="J33" s="97"/>
      <c r="K33" s="97">
        <v>21.72</v>
      </c>
      <c r="L33" s="97"/>
      <c r="M33" s="97"/>
      <c r="N33" s="97"/>
      <c r="O33" s="97">
        <v>1.51</v>
      </c>
      <c r="P33" s="97"/>
      <c r="Q33" s="97"/>
      <c r="R33" s="97"/>
      <c r="S33" s="97"/>
      <c r="T33" s="97"/>
    </row>
    <row r="34" spans="1:20" ht="19.899999999999999" customHeight="1">
      <c r="A34" s="67" t="s">
        <v>248</v>
      </c>
      <c r="B34" s="67" t="s">
        <v>249</v>
      </c>
      <c r="C34" s="67" t="s">
        <v>263</v>
      </c>
      <c r="D34" s="62" t="s">
        <v>268</v>
      </c>
      <c r="E34" s="68" t="s">
        <v>265</v>
      </c>
      <c r="F34" s="97">
        <f t="shared" si="3"/>
        <v>457.97</v>
      </c>
      <c r="G34" s="97"/>
      <c r="H34" s="97"/>
      <c r="I34" s="97"/>
      <c r="J34" s="97"/>
      <c r="K34" s="97">
        <v>457.97</v>
      </c>
      <c r="L34" s="97"/>
      <c r="M34" s="97"/>
      <c r="N34" s="97"/>
      <c r="O34" s="97"/>
      <c r="P34" s="97"/>
      <c r="Q34" s="97"/>
      <c r="R34" s="97"/>
      <c r="S34" s="97"/>
      <c r="T34" s="97"/>
    </row>
    <row r="35" spans="1:20" ht="19.899999999999999" customHeight="1">
      <c r="A35" s="67" t="s">
        <v>243</v>
      </c>
      <c r="B35" s="67" t="s">
        <v>244</v>
      </c>
      <c r="C35" s="67" t="s">
        <v>244</v>
      </c>
      <c r="D35" s="62" t="s">
        <v>268</v>
      </c>
      <c r="E35" s="68" t="s">
        <v>251</v>
      </c>
      <c r="F35" s="97">
        <f t="shared" si="3"/>
        <v>55.9</v>
      </c>
      <c r="G35" s="97"/>
      <c r="H35" s="97"/>
      <c r="I35" s="97"/>
      <c r="J35" s="97"/>
      <c r="K35" s="97">
        <v>55.9</v>
      </c>
      <c r="L35" s="97"/>
      <c r="M35" s="97"/>
      <c r="N35" s="97"/>
      <c r="O35" s="97"/>
      <c r="P35" s="97"/>
      <c r="Q35" s="97"/>
      <c r="R35" s="97"/>
      <c r="S35" s="97"/>
      <c r="T35" s="97"/>
    </row>
    <row r="36" spans="1:20" ht="19.899999999999999" customHeight="1">
      <c r="A36" s="67" t="s">
        <v>254</v>
      </c>
      <c r="B36" s="67" t="s">
        <v>255</v>
      </c>
      <c r="C36" s="67" t="s">
        <v>245</v>
      </c>
      <c r="D36" s="62" t="s">
        <v>268</v>
      </c>
      <c r="E36" s="68" t="s">
        <v>256</v>
      </c>
      <c r="F36" s="97">
        <f t="shared" si="3"/>
        <v>43.95</v>
      </c>
      <c r="G36" s="97"/>
      <c r="H36" s="97"/>
      <c r="I36" s="97"/>
      <c r="J36" s="97"/>
      <c r="K36" s="97">
        <v>43.95</v>
      </c>
      <c r="L36" s="97"/>
      <c r="M36" s="97"/>
      <c r="N36" s="97"/>
      <c r="O36" s="97"/>
      <c r="P36" s="97"/>
      <c r="Q36" s="97"/>
      <c r="R36" s="97"/>
      <c r="S36" s="97"/>
      <c r="T36" s="97"/>
    </row>
    <row r="37" spans="1:20" ht="19.899999999999999" customHeight="1">
      <c r="A37" s="67" t="s">
        <v>248</v>
      </c>
      <c r="B37" s="67" t="s">
        <v>249</v>
      </c>
      <c r="C37" s="67" t="s">
        <v>261</v>
      </c>
      <c r="D37" s="62" t="s">
        <v>268</v>
      </c>
      <c r="E37" s="68" t="s">
        <v>262</v>
      </c>
      <c r="F37" s="97">
        <f t="shared" si="3"/>
        <v>145.19999999999999</v>
      </c>
      <c r="G37" s="97"/>
      <c r="H37" s="97"/>
      <c r="I37" s="97"/>
      <c r="J37" s="97"/>
      <c r="K37" s="97">
        <v>139.19999999999999</v>
      </c>
      <c r="L37" s="97">
        <v>6</v>
      </c>
      <c r="M37" s="97"/>
      <c r="N37" s="97"/>
      <c r="O37" s="97"/>
      <c r="P37" s="97"/>
      <c r="Q37" s="97"/>
      <c r="R37" s="97"/>
      <c r="S37" s="97"/>
      <c r="T37" s="97"/>
    </row>
    <row r="38" spans="1:20" ht="19.899999999999999" customHeight="1">
      <c r="A38" s="66"/>
      <c r="B38" s="66"/>
      <c r="C38" s="66"/>
      <c r="D38" s="39" t="s">
        <v>165</v>
      </c>
      <c r="E38" s="39" t="s">
        <v>166</v>
      </c>
      <c r="F38" s="96">
        <f t="shared" si="3"/>
        <v>771.01</v>
      </c>
      <c r="G38" s="96"/>
      <c r="H38" s="96"/>
      <c r="I38" s="96"/>
      <c r="J38" s="96"/>
      <c r="K38" s="96">
        <f>SUM(K39:K44)</f>
        <v>639.67999999999995</v>
      </c>
      <c r="L38" s="96">
        <f>SUM(L39:L44)</f>
        <v>3</v>
      </c>
      <c r="M38" s="96"/>
      <c r="N38" s="96"/>
      <c r="O38" s="96">
        <f>SUM(O39:O44)</f>
        <v>128.33000000000001</v>
      </c>
      <c r="P38" s="96"/>
      <c r="Q38" s="96"/>
      <c r="R38" s="96"/>
      <c r="S38" s="96"/>
      <c r="T38" s="96"/>
    </row>
    <row r="39" spans="1:20" ht="19.899999999999999" customHeight="1">
      <c r="A39" s="67" t="s">
        <v>243</v>
      </c>
      <c r="B39" s="67" t="s">
        <v>244</v>
      </c>
      <c r="C39" s="67" t="s">
        <v>255</v>
      </c>
      <c r="D39" s="62" t="s">
        <v>269</v>
      </c>
      <c r="E39" s="68" t="s">
        <v>267</v>
      </c>
      <c r="F39" s="97">
        <f t="shared" si="3"/>
        <v>128.33000000000001</v>
      </c>
      <c r="G39" s="97"/>
      <c r="H39" s="97"/>
      <c r="I39" s="97"/>
      <c r="J39" s="97"/>
      <c r="K39" s="97"/>
      <c r="L39" s="97"/>
      <c r="M39" s="97"/>
      <c r="N39" s="97"/>
      <c r="O39" s="97">
        <v>128.33000000000001</v>
      </c>
      <c r="P39" s="97"/>
      <c r="Q39" s="97"/>
      <c r="R39" s="97"/>
      <c r="S39" s="97"/>
      <c r="T39" s="97"/>
    </row>
    <row r="40" spans="1:20" ht="19.899999999999999" customHeight="1">
      <c r="A40" s="67" t="s">
        <v>248</v>
      </c>
      <c r="B40" s="67" t="s">
        <v>249</v>
      </c>
      <c r="C40" s="67" t="s">
        <v>263</v>
      </c>
      <c r="D40" s="62" t="s">
        <v>269</v>
      </c>
      <c r="E40" s="68" t="s">
        <v>265</v>
      </c>
      <c r="F40" s="97">
        <f t="shared" si="3"/>
        <v>410.57</v>
      </c>
      <c r="G40" s="97"/>
      <c r="H40" s="97"/>
      <c r="I40" s="97"/>
      <c r="J40" s="97"/>
      <c r="K40" s="97">
        <v>410.57</v>
      </c>
      <c r="L40" s="97"/>
      <c r="M40" s="97"/>
      <c r="N40" s="97"/>
      <c r="O40" s="97"/>
      <c r="P40" s="97"/>
      <c r="Q40" s="97"/>
      <c r="R40" s="97"/>
      <c r="S40" s="97"/>
      <c r="T40" s="97"/>
    </row>
    <row r="41" spans="1:20" ht="19.899999999999999" customHeight="1">
      <c r="A41" s="67" t="s">
        <v>243</v>
      </c>
      <c r="B41" s="67" t="s">
        <v>244</v>
      </c>
      <c r="C41" s="67" t="s">
        <v>244</v>
      </c>
      <c r="D41" s="62" t="s">
        <v>269</v>
      </c>
      <c r="E41" s="68" t="s">
        <v>251</v>
      </c>
      <c r="F41" s="97">
        <f t="shared" si="3"/>
        <v>50.65</v>
      </c>
      <c r="G41" s="97"/>
      <c r="H41" s="97"/>
      <c r="I41" s="97"/>
      <c r="J41" s="97"/>
      <c r="K41" s="97">
        <v>50.65</v>
      </c>
      <c r="L41" s="97"/>
      <c r="M41" s="97"/>
      <c r="N41" s="97"/>
      <c r="O41" s="97"/>
      <c r="P41" s="97"/>
      <c r="Q41" s="97"/>
      <c r="R41" s="97"/>
      <c r="S41" s="97"/>
      <c r="T41" s="97"/>
    </row>
    <row r="42" spans="1:20" ht="19.899999999999999" customHeight="1">
      <c r="A42" s="67" t="s">
        <v>243</v>
      </c>
      <c r="B42" s="67" t="s">
        <v>252</v>
      </c>
      <c r="C42" s="67" t="s">
        <v>252</v>
      </c>
      <c r="D42" s="62" t="s">
        <v>269</v>
      </c>
      <c r="E42" s="68" t="s">
        <v>253</v>
      </c>
      <c r="F42" s="97">
        <f t="shared" si="3"/>
        <v>19.77</v>
      </c>
      <c r="G42" s="97"/>
      <c r="H42" s="97"/>
      <c r="I42" s="97"/>
      <c r="J42" s="97"/>
      <c r="K42" s="97">
        <v>19.77</v>
      </c>
      <c r="L42" s="97"/>
      <c r="M42" s="97"/>
      <c r="N42" s="97"/>
      <c r="O42" s="97"/>
      <c r="P42" s="97"/>
      <c r="Q42" s="97"/>
      <c r="R42" s="97"/>
      <c r="S42" s="97"/>
      <c r="T42" s="97"/>
    </row>
    <row r="43" spans="1:20" ht="19.899999999999999" customHeight="1">
      <c r="A43" s="67" t="s">
        <v>254</v>
      </c>
      <c r="B43" s="67" t="s">
        <v>255</v>
      </c>
      <c r="C43" s="67" t="s">
        <v>245</v>
      </c>
      <c r="D43" s="62" t="s">
        <v>269</v>
      </c>
      <c r="E43" s="68" t="s">
        <v>256</v>
      </c>
      <c r="F43" s="97">
        <f t="shared" si="3"/>
        <v>39.5</v>
      </c>
      <c r="G43" s="97"/>
      <c r="H43" s="97"/>
      <c r="I43" s="97"/>
      <c r="J43" s="97"/>
      <c r="K43" s="97">
        <v>39.5</v>
      </c>
      <c r="L43" s="97"/>
      <c r="M43" s="97"/>
      <c r="N43" s="97"/>
      <c r="O43" s="97"/>
      <c r="P43" s="97"/>
      <c r="Q43" s="97"/>
      <c r="R43" s="97"/>
      <c r="S43" s="97"/>
      <c r="T43" s="97"/>
    </row>
    <row r="44" spans="1:20" ht="19.899999999999999" customHeight="1">
      <c r="A44" s="67" t="s">
        <v>248</v>
      </c>
      <c r="B44" s="67" t="s">
        <v>249</v>
      </c>
      <c r="C44" s="67" t="s">
        <v>252</v>
      </c>
      <c r="D44" s="62" t="s">
        <v>269</v>
      </c>
      <c r="E44" s="68" t="s">
        <v>257</v>
      </c>
      <c r="F44" s="97">
        <f t="shared" si="3"/>
        <v>122.19</v>
      </c>
      <c r="G44" s="97"/>
      <c r="H44" s="97"/>
      <c r="I44" s="97"/>
      <c r="J44" s="97"/>
      <c r="K44" s="97">
        <v>119.19</v>
      </c>
      <c r="L44" s="97">
        <v>3</v>
      </c>
      <c r="M44" s="97"/>
      <c r="N44" s="97"/>
      <c r="O44" s="97"/>
      <c r="P44" s="97"/>
      <c r="Q44" s="97"/>
      <c r="R44" s="97"/>
      <c r="S44" s="97"/>
      <c r="T44" s="97"/>
    </row>
    <row r="45" spans="1:20" ht="19.899999999999999" customHeight="1">
      <c r="A45" s="66"/>
      <c r="B45" s="66"/>
      <c r="C45" s="66"/>
      <c r="D45" s="39" t="s">
        <v>167</v>
      </c>
      <c r="E45" s="39" t="s">
        <v>168</v>
      </c>
      <c r="F45" s="96">
        <f t="shared" si="3"/>
        <v>684.02</v>
      </c>
      <c r="G45" s="96"/>
      <c r="H45" s="96"/>
      <c r="I45" s="96"/>
      <c r="J45" s="96"/>
      <c r="K45" s="96">
        <f>SUM(K46:K51)</f>
        <v>678.75</v>
      </c>
      <c r="L45" s="96"/>
      <c r="M45" s="96"/>
      <c r="N45" s="96"/>
      <c r="O45" s="96">
        <f>O46</f>
        <v>5.27</v>
      </c>
      <c r="P45" s="96"/>
      <c r="Q45" s="96"/>
      <c r="R45" s="96"/>
      <c r="S45" s="96"/>
      <c r="T45" s="96"/>
    </row>
    <row r="46" spans="1:20" ht="19.899999999999999" customHeight="1">
      <c r="A46" s="67" t="s">
        <v>243</v>
      </c>
      <c r="B46" s="67" t="s">
        <v>244</v>
      </c>
      <c r="C46" s="67" t="s">
        <v>255</v>
      </c>
      <c r="D46" s="62" t="s">
        <v>270</v>
      </c>
      <c r="E46" s="68" t="s">
        <v>267</v>
      </c>
      <c r="F46" s="97">
        <f t="shared" si="3"/>
        <v>5.27</v>
      </c>
      <c r="G46" s="97"/>
      <c r="H46" s="97"/>
      <c r="I46" s="97"/>
      <c r="J46" s="97"/>
      <c r="K46" s="97"/>
      <c r="L46" s="97"/>
      <c r="M46" s="97"/>
      <c r="N46" s="97"/>
      <c r="O46" s="97">
        <v>5.27</v>
      </c>
      <c r="P46" s="97"/>
      <c r="Q46" s="97"/>
      <c r="R46" s="97"/>
      <c r="S46" s="97"/>
      <c r="T46" s="97"/>
    </row>
    <row r="47" spans="1:20" ht="19.899999999999999" customHeight="1">
      <c r="A47" s="67" t="s">
        <v>248</v>
      </c>
      <c r="B47" s="67" t="s">
        <v>249</v>
      </c>
      <c r="C47" s="67" t="s">
        <v>263</v>
      </c>
      <c r="D47" s="62" t="s">
        <v>270</v>
      </c>
      <c r="E47" s="68" t="s">
        <v>265</v>
      </c>
      <c r="F47" s="97">
        <f t="shared" si="3"/>
        <v>331.96</v>
      </c>
      <c r="G47" s="97"/>
      <c r="H47" s="97"/>
      <c r="I47" s="97"/>
      <c r="J47" s="97"/>
      <c r="K47" s="97">
        <v>331.96</v>
      </c>
      <c r="L47" s="97"/>
      <c r="M47" s="97"/>
      <c r="N47" s="97"/>
      <c r="O47" s="97"/>
      <c r="P47" s="97"/>
      <c r="Q47" s="97"/>
      <c r="R47" s="97"/>
      <c r="S47" s="97"/>
      <c r="T47" s="97"/>
    </row>
    <row r="48" spans="1:20" ht="19.899999999999999" customHeight="1">
      <c r="A48" s="67" t="s">
        <v>243</v>
      </c>
      <c r="B48" s="67" t="s">
        <v>244</v>
      </c>
      <c r="C48" s="67" t="s">
        <v>244</v>
      </c>
      <c r="D48" s="62" t="s">
        <v>270</v>
      </c>
      <c r="E48" s="68" t="s">
        <v>251</v>
      </c>
      <c r="F48" s="97">
        <f t="shared" si="3"/>
        <v>40.409999999999997</v>
      </c>
      <c r="G48" s="97"/>
      <c r="H48" s="97"/>
      <c r="I48" s="97"/>
      <c r="J48" s="97"/>
      <c r="K48" s="97">
        <v>40.409999999999997</v>
      </c>
      <c r="L48" s="97"/>
      <c r="M48" s="97"/>
      <c r="N48" s="97"/>
      <c r="O48" s="97"/>
      <c r="P48" s="97"/>
      <c r="Q48" s="97"/>
      <c r="R48" s="97"/>
      <c r="S48" s="97"/>
      <c r="T48" s="97"/>
    </row>
    <row r="49" spans="1:20" ht="19.899999999999999" customHeight="1">
      <c r="A49" s="67" t="s">
        <v>243</v>
      </c>
      <c r="B49" s="67" t="s">
        <v>252</v>
      </c>
      <c r="C49" s="67" t="s">
        <v>252</v>
      </c>
      <c r="D49" s="62" t="s">
        <v>270</v>
      </c>
      <c r="E49" s="68" t="s">
        <v>253</v>
      </c>
      <c r="F49" s="97">
        <f t="shared" si="3"/>
        <v>1.61</v>
      </c>
      <c r="G49" s="97"/>
      <c r="H49" s="97"/>
      <c r="I49" s="97"/>
      <c r="J49" s="97"/>
      <c r="K49" s="97">
        <v>1.61</v>
      </c>
      <c r="L49" s="97"/>
      <c r="M49" s="97"/>
      <c r="N49" s="97"/>
      <c r="O49" s="97"/>
      <c r="P49" s="97"/>
      <c r="Q49" s="97"/>
      <c r="R49" s="97"/>
      <c r="S49" s="97"/>
      <c r="T49" s="97"/>
    </row>
    <row r="50" spans="1:20" ht="19.899999999999999" customHeight="1">
      <c r="A50" s="67" t="s">
        <v>254</v>
      </c>
      <c r="B50" s="67" t="s">
        <v>255</v>
      </c>
      <c r="C50" s="67" t="s">
        <v>245</v>
      </c>
      <c r="D50" s="62" t="s">
        <v>270</v>
      </c>
      <c r="E50" s="68" t="s">
        <v>256</v>
      </c>
      <c r="F50" s="97">
        <f t="shared" si="3"/>
        <v>31.65</v>
      </c>
      <c r="G50" s="97"/>
      <c r="H50" s="97"/>
      <c r="I50" s="97"/>
      <c r="J50" s="97"/>
      <c r="K50" s="97">
        <v>31.65</v>
      </c>
      <c r="L50" s="97"/>
      <c r="M50" s="97"/>
      <c r="N50" s="97"/>
      <c r="O50" s="97"/>
      <c r="P50" s="97"/>
      <c r="Q50" s="97"/>
      <c r="R50" s="97"/>
      <c r="S50" s="97"/>
      <c r="T50" s="97"/>
    </row>
    <row r="51" spans="1:20" ht="19.899999999999999" customHeight="1">
      <c r="A51" s="67" t="s">
        <v>248</v>
      </c>
      <c r="B51" s="67" t="s">
        <v>249</v>
      </c>
      <c r="C51" s="67" t="s">
        <v>252</v>
      </c>
      <c r="D51" s="62" t="s">
        <v>270</v>
      </c>
      <c r="E51" s="68" t="s">
        <v>257</v>
      </c>
      <c r="F51" s="97">
        <f t="shared" si="3"/>
        <v>273.12</v>
      </c>
      <c r="G51" s="97"/>
      <c r="H51" s="97"/>
      <c r="I51" s="97"/>
      <c r="J51" s="97"/>
      <c r="K51" s="97">
        <v>273.12</v>
      </c>
      <c r="L51" s="97"/>
      <c r="M51" s="97"/>
      <c r="N51" s="97"/>
      <c r="O51" s="97"/>
      <c r="P51" s="97"/>
      <c r="Q51" s="97"/>
      <c r="R51" s="97"/>
      <c r="S51" s="97"/>
      <c r="T51" s="97"/>
    </row>
  </sheetData>
  <mergeCells count="21">
    <mergeCell ref="P4:P5"/>
    <mergeCell ref="Q4:Q5"/>
    <mergeCell ref="R4:R5"/>
    <mergeCell ref="S4:S5"/>
    <mergeCell ref="T4:T5"/>
    <mergeCell ref="S1:T1"/>
    <mergeCell ref="A2:T2"/>
    <mergeCell ref="A3:T3"/>
    <mergeCell ref="A4:C4"/>
    <mergeCell ref="D4:D5"/>
    <mergeCell ref="E4:E5"/>
    <mergeCell ref="F4:F5"/>
    <mergeCell ref="G4:G5"/>
    <mergeCell ref="H4:H5"/>
    <mergeCell ref="I4:I5"/>
    <mergeCell ref="J4:J5"/>
    <mergeCell ref="K4:K5"/>
    <mergeCell ref="L4:L5"/>
    <mergeCell ref="M4:M5"/>
    <mergeCell ref="N4:N5"/>
    <mergeCell ref="O4:O5"/>
  </mergeCells>
  <phoneticPr fontId="25" type="noConversion"/>
  <printOptions horizontalCentered="1"/>
  <pageMargins left="7.8472222222222193E-2" right="7.8472222222222193E-2" top="7.8472222222222193E-2" bottom="7.8472222222222193E-2" header="0" footer="0"/>
  <pageSetup paperSize="9"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1"/>
  <sheetViews>
    <sheetView showZeros="0" zoomScale="147" zoomScaleNormal="147" workbookViewId="0">
      <pane ySplit="6" topLeftCell="A16" activePane="bottomLeft" state="frozen"/>
      <selection pane="bottomLeft" activeCell="A9" sqref="A9:XFD17"/>
    </sheetView>
  </sheetViews>
  <sheetFormatPr defaultColWidth="10" defaultRowHeight="13.5"/>
  <cols>
    <col min="1" max="2" width="4.125" customWidth="1"/>
    <col min="3" max="3" width="4.25" customWidth="1"/>
    <col min="4" max="4" width="6.125" customWidth="1"/>
    <col min="5" max="5" width="15.875" customWidth="1"/>
    <col min="6" max="6" width="9" customWidth="1"/>
    <col min="7" max="7" width="7.75" customWidth="1"/>
    <col min="8" max="8" width="6.75" customWidth="1"/>
    <col min="9" max="16" width="7.125" customWidth="1"/>
    <col min="17" max="17" width="5.875" customWidth="1"/>
    <col min="18" max="18" width="7.125" customWidth="1"/>
    <col min="19" max="21" width="5.25" customWidth="1"/>
    <col min="22" max="22" width="9.75" customWidth="1"/>
  </cols>
  <sheetData>
    <row r="1" spans="1:21" ht="14.25" customHeight="1">
      <c r="A1" s="2"/>
      <c r="S1" s="131" t="s">
        <v>271</v>
      </c>
      <c r="T1" s="131"/>
      <c r="U1" s="131"/>
    </row>
    <row r="2" spans="1:21" ht="26.1" customHeight="1">
      <c r="A2" s="132" t="s">
        <v>11</v>
      </c>
      <c r="B2" s="132"/>
      <c r="C2" s="132"/>
      <c r="D2" s="132"/>
      <c r="E2" s="132"/>
      <c r="F2" s="132"/>
      <c r="G2" s="132"/>
      <c r="H2" s="132"/>
      <c r="I2" s="132"/>
      <c r="J2" s="132"/>
      <c r="K2" s="132"/>
      <c r="L2" s="132"/>
      <c r="M2" s="132"/>
      <c r="N2" s="132"/>
      <c r="O2" s="132"/>
      <c r="P2" s="132"/>
      <c r="Q2" s="132"/>
      <c r="R2" s="132"/>
      <c r="S2" s="132"/>
      <c r="T2" s="132"/>
      <c r="U2" s="132"/>
    </row>
    <row r="3" spans="1:21" ht="21.2" customHeight="1">
      <c r="A3" s="133" t="s">
        <v>272</v>
      </c>
      <c r="B3" s="133"/>
      <c r="C3" s="133"/>
      <c r="D3" s="133"/>
      <c r="E3" s="133"/>
      <c r="F3" s="133"/>
      <c r="G3" s="133"/>
      <c r="H3" s="133"/>
      <c r="I3" s="133"/>
      <c r="J3" s="133"/>
      <c r="K3" s="133"/>
      <c r="L3" s="133"/>
      <c r="M3" s="133"/>
      <c r="N3" s="133"/>
      <c r="O3" s="133"/>
      <c r="P3" s="133"/>
      <c r="Q3" s="133"/>
      <c r="R3" s="133"/>
      <c r="S3" s="133"/>
      <c r="T3" s="133"/>
      <c r="U3" s="133"/>
    </row>
    <row r="4" spans="1:21" ht="19.5" customHeight="1">
      <c r="A4" s="137" t="s">
        <v>222</v>
      </c>
      <c r="B4" s="137"/>
      <c r="C4" s="137"/>
      <c r="D4" s="137" t="s">
        <v>223</v>
      </c>
      <c r="E4" s="137" t="s">
        <v>224</v>
      </c>
      <c r="F4" s="137" t="s">
        <v>273</v>
      </c>
      <c r="G4" s="137" t="s">
        <v>172</v>
      </c>
      <c r="H4" s="137"/>
      <c r="I4" s="137"/>
      <c r="J4" s="137"/>
      <c r="K4" s="137" t="s">
        <v>173</v>
      </c>
      <c r="L4" s="137"/>
      <c r="M4" s="137"/>
      <c r="N4" s="137"/>
      <c r="O4" s="137"/>
      <c r="P4" s="137"/>
      <c r="Q4" s="137"/>
      <c r="R4" s="137"/>
      <c r="S4" s="137"/>
      <c r="T4" s="137"/>
      <c r="U4" s="137"/>
    </row>
    <row r="5" spans="1:21" ht="45" customHeight="1">
      <c r="A5" s="71" t="s">
        <v>240</v>
      </c>
      <c r="B5" s="71" t="s">
        <v>241</v>
      </c>
      <c r="C5" s="71" t="s">
        <v>242</v>
      </c>
      <c r="D5" s="137"/>
      <c r="E5" s="137"/>
      <c r="F5" s="137"/>
      <c r="G5" s="71" t="s">
        <v>137</v>
      </c>
      <c r="H5" s="71" t="s">
        <v>274</v>
      </c>
      <c r="I5" s="71" t="s">
        <v>275</v>
      </c>
      <c r="J5" s="71" t="s">
        <v>234</v>
      </c>
      <c r="K5" s="71" t="s">
        <v>137</v>
      </c>
      <c r="L5" s="71" t="s">
        <v>276</v>
      </c>
      <c r="M5" s="71" t="s">
        <v>277</v>
      </c>
      <c r="N5" s="71" t="s">
        <v>278</v>
      </c>
      <c r="O5" s="71" t="s">
        <v>236</v>
      </c>
      <c r="P5" s="71" t="s">
        <v>279</v>
      </c>
      <c r="Q5" s="71" t="s">
        <v>280</v>
      </c>
      <c r="R5" s="71" t="s">
        <v>281</v>
      </c>
      <c r="S5" s="71" t="s">
        <v>232</v>
      </c>
      <c r="T5" s="71" t="s">
        <v>235</v>
      </c>
      <c r="U5" s="71" t="s">
        <v>239</v>
      </c>
    </row>
    <row r="6" spans="1:21" ht="19.899999999999999" customHeight="1">
      <c r="A6" s="91"/>
      <c r="B6" s="91"/>
      <c r="C6" s="91"/>
      <c r="D6" s="91"/>
      <c r="E6" s="91" t="s">
        <v>137</v>
      </c>
      <c r="F6" s="17">
        <f>G6+K6</f>
        <v>11756.31</v>
      </c>
      <c r="G6" s="92">
        <f>SUM(H6:J6)</f>
        <v>9947.76</v>
      </c>
      <c r="H6" s="92">
        <f t="shared" ref="H6:M6" si="0">H7</f>
        <v>6909.72</v>
      </c>
      <c r="I6" s="92">
        <f t="shared" si="0"/>
        <v>1447.24</v>
      </c>
      <c r="J6" s="92">
        <f t="shared" si="0"/>
        <v>1590.8</v>
      </c>
      <c r="K6" s="92">
        <f>SUM(L6:U6)</f>
        <v>1808.55</v>
      </c>
      <c r="L6" s="92">
        <f t="shared" si="0"/>
        <v>22.19</v>
      </c>
      <c r="M6" s="92">
        <f t="shared" si="0"/>
        <v>1777.36</v>
      </c>
      <c r="N6" s="92"/>
      <c r="O6" s="92"/>
      <c r="P6" s="92"/>
      <c r="Q6" s="92">
        <f t="shared" ref="Q6" si="1">Q7</f>
        <v>9</v>
      </c>
      <c r="R6" s="92"/>
      <c r="S6" s="92"/>
      <c r="T6" s="92"/>
      <c r="U6" s="92"/>
    </row>
    <row r="7" spans="1:21" ht="19.899999999999999" customHeight="1">
      <c r="A7" s="7"/>
      <c r="B7" s="7"/>
      <c r="C7" s="7"/>
      <c r="D7" s="24" t="s">
        <v>155</v>
      </c>
      <c r="E7" s="24" t="s">
        <v>156</v>
      </c>
      <c r="F7" s="12">
        <f>G7+K7</f>
        <v>11756.31</v>
      </c>
      <c r="G7" s="25">
        <f>SUM(H7:J7)</f>
        <v>9947.76</v>
      </c>
      <c r="H7" s="25">
        <f t="shared" ref="H7:Q7" si="2">H8+H18+H24+H31+H38+H45</f>
        <v>6909.72</v>
      </c>
      <c r="I7" s="25">
        <f t="shared" si="2"/>
        <v>1447.24</v>
      </c>
      <c r="J7" s="25">
        <f t="shared" si="2"/>
        <v>1590.8</v>
      </c>
      <c r="K7" s="25">
        <f>SUM(L7:U7)</f>
        <v>1808.55</v>
      </c>
      <c r="L7" s="25">
        <f t="shared" si="2"/>
        <v>22.19</v>
      </c>
      <c r="M7" s="25">
        <f t="shared" si="2"/>
        <v>1777.36</v>
      </c>
      <c r="N7" s="25"/>
      <c r="O7" s="25"/>
      <c r="P7" s="25"/>
      <c r="Q7" s="25">
        <f t="shared" si="2"/>
        <v>9</v>
      </c>
      <c r="R7" s="25"/>
      <c r="S7" s="25"/>
      <c r="T7" s="25"/>
      <c r="U7" s="25"/>
    </row>
    <row r="8" spans="1:21" ht="19.899999999999999" customHeight="1">
      <c r="A8" s="66"/>
      <c r="B8" s="66"/>
      <c r="C8" s="66"/>
      <c r="D8" s="39" t="s">
        <v>157</v>
      </c>
      <c r="E8" s="39" t="s">
        <v>158</v>
      </c>
      <c r="F8" s="12">
        <f>G8+K8</f>
        <v>8729.2199999999993</v>
      </c>
      <c r="G8" s="25">
        <f>SUM(H8:J8)</f>
        <v>7603.18</v>
      </c>
      <c r="H8" s="25">
        <f>SUM(H9:H17)</f>
        <v>5167.95</v>
      </c>
      <c r="I8" s="25">
        <f>SUM(I9:I17)</f>
        <v>1149.24</v>
      </c>
      <c r="J8" s="25">
        <f>SUM(J9:J17)</f>
        <v>1285.99</v>
      </c>
      <c r="K8" s="25">
        <f>SUM(L8:U8)</f>
        <v>1126.04</v>
      </c>
      <c r="L8" s="25">
        <f>SUM(L9:L17)</f>
        <v>0</v>
      </c>
      <c r="M8" s="25">
        <f>SUM(M9:M17)</f>
        <v>1126.04</v>
      </c>
      <c r="N8" s="25"/>
      <c r="O8" s="25"/>
      <c r="P8" s="25"/>
      <c r="Q8" s="25"/>
      <c r="R8" s="25"/>
      <c r="S8" s="25"/>
      <c r="T8" s="25"/>
      <c r="U8" s="25"/>
    </row>
    <row r="9" spans="1:21" ht="17.100000000000001" customHeight="1">
      <c r="A9" s="67" t="s">
        <v>243</v>
      </c>
      <c r="B9" s="67" t="s">
        <v>244</v>
      </c>
      <c r="C9" s="67" t="s">
        <v>245</v>
      </c>
      <c r="D9" s="62" t="s">
        <v>246</v>
      </c>
      <c r="E9" s="68" t="s">
        <v>247</v>
      </c>
      <c r="F9" s="64">
        <f>G9+K9</f>
        <v>1285.99</v>
      </c>
      <c r="G9" s="28">
        <f>H9+I9+J9</f>
        <v>1285.99</v>
      </c>
      <c r="H9" s="28"/>
      <c r="I9" s="28"/>
      <c r="J9" s="93">
        <v>1285.99</v>
      </c>
      <c r="K9" s="28">
        <f>SUM(L9:U9)</f>
        <v>0</v>
      </c>
      <c r="L9" s="28"/>
      <c r="M9" s="28"/>
      <c r="N9" s="28"/>
      <c r="O9" s="28"/>
      <c r="P9" s="28"/>
      <c r="Q9" s="28"/>
      <c r="R9" s="28"/>
      <c r="S9" s="28"/>
      <c r="T9" s="28"/>
      <c r="U9" s="28"/>
    </row>
    <row r="10" spans="1:21" ht="17.100000000000001" customHeight="1">
      <c r="A10" s="67" t="s">
        <v>248</v>
      </c>
      <c r="B10" s="67" t="s">
        <v>249</v>
      </c>
      <c r="C10" s="67" t="s">
        <v>245</v>
      </c>
      <c r="D10" s="62" t="s">
        <v>246</v>
      </c>
      <c r="E10" s="68" t="s">
        <v>250</v>
      </c>
      <c r="F10" s="64">
        <f t="shared" ref="F10:F21" si="3">G10+K10</f>
        <v>5051.6000000000004</v>
      </c>
      <c r="G10" s="28">
        <f t="shared" ref="G10:G21" si="4">H10+I10+J10</f>
        <v>5051.6000000000004</v>
      </c>
      <c r="H10" s="28">
        <v>3902.36</v>
      </c>
      <c r="I10" s="28">
        <v>1149.24</v>
      </c>
      <c r="J10" s="28"/>
      <c r="K10" s="28">
        <f t="shared" ref="K10:K17" si="5">SUM(L10:U10)</f>
        <v>0</v>
      </c>
      <c r="L10" s="28"/>
      <c r="M10" s="28"/>
      <c r="N10" s="28"/>
      <c r="O10" s="28"/>
      <c r="P10" s="28"/>
      <c r="Q10" s="28"/>
      <c r="R10" s="28"/>
      <c r="S10" s="28"/>
      <c r="T10" s="28"/>
      <c r="U10" s="28"/>
    </row>
    <row r="11" spans="1:21" ht="17.100000000000001" customHeight="1">
      <c r="A11" s="67" t="s">
        <v>243</v>
      </c>
      <c r="B11" s="67" t="s">
        <v>244</v>
      </c>
      <c r="C11" s="67" t="s">
        <v>244</v>
      </c>
      <c r="D11" s="62" t="s">
        <v>246</v>
      </c>
      <c r="E11" s="68" t="s">
        <v>251</v>
      </c>
      <c r="F11" s="64">
        <f t="shared" si="3"/>
        <v>582.05999999999995</v>
      </c>
      <c r="G11" s="28">
        <f t="shared" si="4"/>
        <v>582.05999999999995</v>
      </c>
      <c r="H11" s="28">
        <v>582.05999999999995</v>
      </c>
      <c r="I11" s="28"/>
      <c r="J11" s="28"/>
      <c r="K11" s="28">
        <f t="shared" si="5"/>
        <v>0</v>
      </c>
      <c r="L11" s="28"/>
      <c r="M11" s="28"/>
      <c r="N11" s="28"/>
      <c r="O11" s="28"/>
      <c r="P11" s="28"/>
      <c r="Q11" s="28"/>
      <c r="R11" s="28"/>
      <c r="S11" s="28"/>
      <c r="T11" s="28"/>
      <c r="U11" s="28"/>
    </row>
    <row r="12" spans="1:21" ht="19.899999999999999" customHeight="1">
      <c r="A12" s="67" t="s">
        <v>243</v>
      </c>
      <c r="B12" s="67" t="s">
        <v>252</v>
      </c>
      <c r="C12" s="67" t="s">
        <v>252</v>
      </c>
      <c r="D12" s="62" t="s">
        <v>246</v>
      </c>
      <c r="E12" s="68" t="s">
        <v>253</v>
      </c>
      <c r="F12" s="64">
        <f t="shared" si="3"/>
        <v>226.18</v>
      </c>
      <c r="G12" s="28">
        <f t="shared" si="4"/>
        <v>226.18</v>
      </c>
      <c r="H12" s="28">
        <v>226.18</v>
      </c>
      <c r="I12" s="28"/>
      <c r="J12" s="28"/>
      <c r="K12" s="28">
        <f t="shared" si="5"/>
        <v>0</v>
      </c>
      <c r="L12" s="28"/>
      <c r="M12" s="28"/>
      <c r="N12" s="28"/>
      <c r="O12" s="28"/>
      <c r="P12" s="28"/>
      <c r="Q12" s="28"/>
      <c r="R12" s="28"/>
      <c r="S12" s="28"/>
      <c r="T12" s="28"/>
      <c r="U12" s="28"/>
    </row>
    <row r="13" spans="1:21" ht="19.899999999999999" customHeight="1">
      <c r="A13" s="67" t="s">
        <v>254</v>
      </c>
      <c r="B13" s="67" t="s">
        <v>255</v>
      </c>
      <c r="C13" s="67" t="s">
        <v>245</v>
      </c>
      <c r="D13" s="62" t="s">
        <v>246</v>
      </c>
      <c r="E13" s="68" t="s">
        <v>256</v>
      </c>
      <c r="F13" s="64">
        <f t="shared" si="3"/>
        <v>457.35</v>
      </c>
      <c r="G13" s="28">
        <f t="shared" si="4"/>
        <v>457.35</v>
      </c>
      <c r="H13" s="93">
        <v>457.35</v>
      </c>
      <c r="I13" s="28"/>
      <c r="J13" s="28"/>
      <c r="K13" s="28">
        <f t="shared" si="5"/>
        <v>0</v>
      </c>
      <c r="L13" s="28"/>
      <c r="M13" s="28"/>
      <c r="N13" s="28"/>
      <c r="O13" s="28"/>
      <c r="P13" s="28"/>
      <c r="Q13" s="28"/>
      <c r="R13" s="28"/>
      <c r="S13" s="28"/>
      <c r="T13" s="28"/>
      <c r="U13" s="28"/>
    </row>
    <row r="14" spans="1:21" ht="17.100000000000001" customHeight="1">
      <c r="A14" s="67" t="s">
        <v>248</v>
      </c>
      <c r="B14" s="67" t="s">
        <v>249</v>
      </c>
      <c r="C14" s="67" t="s">
        <v>252</v>
      </c>
      <c r="D14" s="62" t="s">
        <v>246</v>
      </c>
      <c r="E14" s="68" t="s">
        <v>257</v>
      </c>
      <c r="F14" s="64">
        <f t="shared" si="3"/>
        <v>280</v>
      </c>
      <c r="G14" s="28">
        <f t="shared" si="4"/>
        <v>0</v>
      </c>
      <c r="H14" s="28"/>
      <c r="I14" s="28"/>
      <c r="J14" s="28"/>
      <c r="K14" s="28">
        <f t="shared" si="5"/>
        <v>280</v>
      </c>
      <c r="L14" s="28"/>
      <c r="M14" s="28">
        <v>280</v>
      </c>
      <c r="N14" s="28"/>
      <c r="O14" s="28"/>
      <c r="P14" s="28"/>
      <c r="Q14" s="28"/>
      <c r="R14" s="28"/>
      <c r="S14" s="28"/>
      <c r="T14" s="28"/>
      <c r="U14" s="28"/>
    </row>
    <row r="15" spans="1:21" ht="17.100000000000001" customHeight="1">
      <c r="A15" s="67" t="s">
        <v>248</v>
      </c>
      <c r="B15" s="67" t="s">
        <v>249</v>
      </c>
      <c r="C15" s="67" t="s">
        <v>258</v>
      </c>
      <c r="D15" s="62" t="s">
        <v>246</v>
      </c>
      <c r="E15" s="68" t="s">
        <v>259</v>
      </c>
      <c r="F15" s="64">
        <f t="shared" si="3"/>
        <v>226.04</v>
      </c>
      <c r="G15" s="28">
        <f t="shared" si="4"/>
        <v>0</v>
      </c>
      <c r="H15" s="28"/>
      <c r="I15" s="28"/>
      <c r="J15" s="28"/>
      <c r="K15" s="28">
        <f t="shared" si="5"/>
        <v>226.04</v>
      </c>
      <c r="L15" s="28"/>
      <c r="M15" s="28">
        <v>226.04</v>
      </c>
      <c r="N15" s="28"/>
      <c r="O15" s="28"/>
      <c r="P15" s="28"/>
      <c r="Q15" s="28"/>
      <c r="R15" s="28"/>
      <c r="S15" s="28"/>
      <c r="T15" s="28"/>
      <c r="U15" s="28"/>
    </row>
    <row r="16" spans="1:21" ht="17.100000000000001" customHeight="1">
      <c r="A16" s="67" t="s">
        <v>248</v>
      </c>
      <c r="B16" s="67" t="s">
        <v>249</v>
      </c>
      <c r="C16" s="67" t="s">
        <v>244</v>
      </c>
      <c r="D16" s="62" t="s">
        <v>246</v>
      </c>
      <c r="E16" s="68" t="s">
        <v>260</v>
      </c>
      <c r="F16" s="64">
        <f t="shared" si="3"/>
        <v>70</v>
      </c>
      <c r="G16" s="28">
        <f t="shared" si="4"/>
        <v>0</v>
      </c>
      <c r="H16" s="28"/>
      <c r="I16" s="28"/>
      <c r="J16" s="28"/>
      <c r="K16" s="28">
        <f t="shared" si="5"/>
        <v>70</v>
      </c>
      <c r="L16" s="28"/>
      <c r="M16" s="28">
        <v>70</v>
      </c>
      <c r="N16" s="28"/>
      <c r="O16" s="28"/>
      <c r="P16" s="28"/>
      <c r="Q16" s="28"/>
      <c r="R16" s="28"/>
      <c r="S16" s="28"/>
      <c r="T16" s="28"/>
      <c r="U16" s="28"/>
    </row>
    <row r="17" spans="1:21" ht="17.100000000000001" customHeight="1">
      <c r="A17" s="67" t="s">
        <v>248</v>
      </c>
      <c r="B17" s="67" t="s">
        <v>249</v>
      </c>
      <c r="C17" s="67" t="s">
        <v>261</v>
      </c>
      <c r="D17" s="62" t="s">
        <v>246</v>
      </c>
      <c r="E17" s="68" t="s">
        <v>262</v>
      </c>
      <c r="F17" s="64">
        <f t="shared" si="3"/>
        <v>550</v>
      </c>
      <c r="G17" s="28">
        <f t="shared" si="4"/>
        <v>0</v>
      </c>
      <c r="H17" s="28"/>
      <c r="I17" s="28"/>
      <c r="J17" s="28"/>
      <c r="K17" s="28">
        <f t="shared" si="5"/>
        <v>550</v>
      </c>
      <c r="L17" s="28"/>
      <c r="M17" s="28">
        <v>550</v>
      </c>
      <c r="N17" s="28"/>
      <c r="O17" s="28"/>
      <c r="P17" s="28"/>
      <c r="Q17" s="28"/>
      <c r="R17" s="28"/>
      <c r="S17" s="28"/>
      <c r="T17" s="28"/>
      <c r="U17" s="28"/>
    </row>
    <row r="18" spans="1:21" ht="19.899999999999999" customHeight="1">
      <c r="A18" s="66"/>
      <c r="B18" s="66"/>
      <c r="C18" s="66"/>
      <c r="D18" s="39" t="s">
        <v>159</v>
      </c>
      <c r="E18" s="39" t="s">
        <v>160</v>
      </c>
      <c r="F18" s="12">
        <f t="shared" si="3"/>
        <v>131.26</v>
      </c>
      <c r="G18" s="25">
        <f t="shared" si="4"/>
        <v>128.26</v>
      </c>
      <c r="H18" s="25">
        <f>SUM(H19:H23)</f>
        <v>104.57</v>
      </c>
      <c r="I18" s="25">
        <f>SUM(I19:I23)</f>
        <v>18.43</v>
      </c>
      <c r="J18" s="25">
        <f>SUM(J19:J23)</f>
        <v>5.26</v>
      </c>
      <c r="K18" s="25">
        <f t="shared" ref="K18:K23" si="6">SUM(L18:U18)</f>
        <v>3</v>
      </c>
      <c r="L18" s="25">
        <v>0</v>
      </c>
      <c r="M18" s="25">
        <v>3</v>
      </c>
      <c r="N18" s="25"/>
      <c r="O18" s="25"/>
      <c r="P18" s="25"/>
      <c r="Q18" s="25"/>
      <c r="R18" s="25"/>
      <c r="S18" s="25"/>
      <c r="T18" s="25"/>
      <c r="U18" s="25"/>
    </row>
    <row r="19" spans="1:21" ht="17.100000000000001" customHeight="1">
      <c r="A19" s="67" t="s">
        <v>248</v>
      </c>
      <c r="B19" s="67" t="s">
        <v>249</v>
      </c>
      <c r="C19" s="67" t="s">
        <v>263</v>
      </c>
      <c r="D19" s="62" t="s">
        <v>264</v>
      </c>
      <c r="E19" s="68" t="s">
        <v>265</v>
      </c>
      <c r="F19" s="64">
        <f t="shared" si="3"/>
        <v>102.29</v>
      </c>
      <c r="G19" s="28">
        <f t="shared" si="4"/>
        <v>102.29</v>
      </c>
      <c r="H19" s="28">
        <v>78.599999999999994</v>
      </c>
      <c r="I19" s="28">
        <v>18.43</v>
      </c>
      <c r="J19" s="28">
        <v>5.26</v>
      </c>
      <c r="K19" s="28">
        <f t="shared" si="6"/>
        <v>0</v>
      </c>
      <c r="L19" s="28"/>
      <c r="M19" s="28"/>
      <c r="N19" s="28"/>
      <c r="O19" s="28"/>
      <c r="P19" s="28"/>
      <c r="Q19" s="28"/>
      <c r="R19" s="28"/>
      <c r="S19" s="28"/>
      <c r="T19" s="28"/>
      <c r="U19" s="28"/>
    </row>
    <row r="20" spans="1:21" ht="19.899999999999999" customHeight="1">
      <c r="A20" s="67" t="s">
        <v>243</v>
      </c>
      <c r="B20" s="67" t="s">
        <v>244</v>
      </c>
      <c r="C20" s="67" t="s">
        <v>244</v>
      </c>
      <c r="D20" s="62" t="s">
        <v>264</v>
      </c>
      <c r="E20" s="68" t="s">
        <v>251</v>
      </c>
      <c r="F20" s="64">
        <f t="shared" si="3"/>
        <v>11.93</v>
      </c>
      <c r="G20" s="28">
        <f t="shared" si="4"/>
        <v>11.93</v>
      </c>
      <c r="H20" s="28">
        <v>11.93</v>
      </c>
      <c r="I20" s="28"/>
      <c r="J20" s="28"/>
      <c r="K20" s="28">
        <f t="shared" si="6"/>
        <v>0</v>
      </c>
      <c r="L20" s="28"/>
      <c r="M20" s="28"/>
      <c r="N20" s="28"/>
      <c r="O20" s="28"/>
      <c r="P20" s="28"/>
      <c r="Q20" s="28"/>
      <c r="R20" s="28"/>
      <c r="S20" s="28"/>
      <c r="T20" s="28"/>
      <c r="U20" s="28"/>
    </row>
    <row r="21" spans="1:21" ht="19.899999999999999" customHeight="1">
      <c r="A21" s="67" t="s">
        <v>243</v>
      </c>
      <c r="B21" s="67" t="s">
        <v>252</v>
      </c>
      <c r="C21" s="67" t="s">
        <v>252</v>
      </c>
      <c r="D21" s="62" t="s">
        <v>264</v>
      </c>
      <c r="E21" s="68" t="s">
        <v>253</v>
      </c>
      <c r="F21" s="64">
        <f t="shared" si="3"/>
        <v>4.6100000000000003</v>
      </c>
      <c r="G21" s="28">
        <f t="shared" si="4"/>
        <v>4.6100000000000003</v>
      </c>
      <c r="H21" s="28">
        <v>4.6100000000000003</v>
      </c>
      <c r="I21" s="28"/>
      <c r="J21" s="28"/>
      <c r="K21" s="28">
        <f t="shared" si="6"/>
        <v>0</v>
      </c>
      <c r="L21" s="28"/>
      <c r="M21" s="28"/>
      <c r="N21" s="28"/>
      <c r="O21" s="28"/>
      <c r="P21" s="28"/>
      <c r="Q21" s="28"/>
      <c r="R21" s="28"/>
      <c r="S21" s="28"/>
      <c r="T21" s="28"/>
      <c r="U21" s="28"/>
    </row>
    <row r="22" spans="1:21" ht="19.899999999999999" customHeight="1">
      <c r="A22" s="67" t="s">
        <v>254</v>
      </c>
      <c r="B22" s="67" t="s">
        <v>255</v>
      </c>
      <c r="C22" s="67" t="s">
        <v>245</v>
      </c>
      <c r="D22" s="62" t="s">
        <v>264</v>
      </c>
      <c r="E22" s="68" t="s">
        <v>256</v>
      </c>
      <c r="F22" s="64">
        <f t="shared" ref="F22:F37" si="7">G22+K22</f>
        <v>9.43</v>
      </c>
      <c r="G22" s="28">
        <f t="shared" ref="G22:G39" si="8">H22+I22+J22</f>
        <v>9.43</v>
      </c>
      <c r="H22" s="28">
        <v>9.43</v>
      </c>
      <c r="I22" s="28"/>
      <c r="J22" s="28"/>
      <c r="K22" s="28">
        <f t="shared" si="6"/>
        <v>0</v>
      </c>
      <c r="L22" s="28"/>
      <c r="M22" s="28"/>
      <c r="N22" s="28"/>
      <c r="O22" s="28"/>
      <c r="P22" s="28"/>
      <c r="Q22" s="28"/>
      <c r="R22" s="28"/>
      <c r="S22" s="28"/>
      <c r="T22" s="28"/>
      <c r="U22" s="28"/>
    </row>
    <row r="23" spans="1:21" ht="17.100000000000001" customHeight="1">
      <c r="A23" s="67" t="s">
        <v>248</v>
      </c>
      <c r="B23" s="67" t="s">
        <v>249</v>
      </c>
      <c r="C23" s="67" t="s">
        <v>261</v>
      </c>
      <c r="D23" s="62" t="s">
        <v>264</v>
      </c>
      <c r="E23" s="68" t="s">
        <v>262</v>
      </c>
      <c r="F23" s="64">
        <f t="shared" si="7"/>
        <v>3</v>
      </c>
      <c r="G23" s="28">
        <f t="shared" si="8"/>
        <v>0</v>
      </c>
      <c r="H23" s="28"/>
      <c r="I23" s="28"/>
      <c r="J23" s="28"/>
      <c r="K23" s="28">
        <f t="shared" si="6"/>
        <v>3</v>
      </c>
      <c r="L23" s="28"/>
      <c r="M23" s="28">
        <v>3</v>
      </c>
      <c r="N23" s="28"/>
      <c r="O23" s="28"/>
      <c r="P23" s="28"/>
      <c r="Q23" s="28"/>
      <c r="R23" s="28"/>
      <c r="S23" s="28"/>
      <c r="T23" s="28"/>
      <c r="U23" s="28"/>
    </row>
    <row r="24" spans="1:21" ht="19.899999999999999" customHeight="1">
      <c r="A24" s="66"/>
      <c r="B24" s="66"/>
      <c r="C24" s="66"/>
      <c r="D24" s="39" t="s">
        <v>161</v>
      </c>
      <c r="E24" s="39" t="s">
        <v>162</v>
      </c>
      <c r="F24" s="12">
        <f t="shared" si="7"/>
        <v>585.55999999999995</v>
      </c>
      <c r="G24" s="25">
        <f t="shared" si="8"/>
        <v>446.56</v>
      </c>
      <c r="H24" s="25">
        <f t="shared" ref="H24:Q24" si="9">SUM(H25:H30)</f>
        <v>354.25</v>
      </c>
      <c r="I24" s="25">
        <f t="shared" si="9"/>
        <v>56.86</v>
      </c>
      <c r="J24" s="25">
        <f t="shared" si="9"/>
        <v>35.450000000000003</v>
      </c>
      <c r="K24" s="25">
        <f t="shared" si="9"/>
        <v>139</v>
      </c>
      <c r="L24" s="25">
        <f t="shared" si="9"/>
        <v>0</v>
      </c>
      <c r="M24" s="25">
        <f t="shared" si="9"/>
        <v>139</v>
      </c>
      <c r="N24" s="25">
        <f t="shared" si="9"/>
        <v>0</v>
      </c>
      <c r="O24" s="25">
        <f t="shared" si="9"/>
        <v>0</v>
      </c>
      <c r="P24" s="25">
        <f t="shared" si="9"/>
        <v>0</v>
      </c>
      <c r="Q24" s="25">
        <f t="shared" si="9"/>
        <v>0</v>
      </c>
      <c r="R24" s="25"/>
      <c r="S24" s="25"/>
      <c r="T24" s="25"/>
      <c r="U24" s="25"/>
    </row>
    <row r="25" spans="1:21" ht="17.100000000000001" customHeight="1">
      <c r="A25" s="67" t="s">
        <v>243</v>
      </c>
      <c r="B25" s="67" t="s">
        <v>244</v>
      </c>
      <c r="C25" s="67" t="s">
        <v>255</v>
      </c>
      <c r="D25" s="62" t="s">
        <v>266</v>
      </c>
      <c r="E25" s="68" t="s">
        <v>267</v>
      </c>
      <c r="F25" s="64">
        <f t="shared" si="7"/>
        <v>35.450000000000003</v>
      </c>
      <c r="G25" s="28">
        <f t="shared" si="8"/>
        <v>35.450000000000003</v>
      </c>
      <c r="H25" s="28"/>
      <c r="I25" s="28"/>
      <c r="J25" s="28">
        <v>35.450000000000003</v>
      </c>
      <c r="K25" s="28">
        <f t="shared" ref="K25:K30" si="10">SUM(L25:U25)</f>
        <v>0</v>
      </c>
      <c r="L25" s="28"/>
      <c r="M25" s="28"/>
      <c r="N25" s="28"/>
      <c r="O25" s="28"/>
      <c r="P25" s="28"/>
      <c r="Q25" s="28"/>
      <c r="R25" s="28"/>
      <c r="S25" s="28"/>
      <c r="T25" s="28"/>
      <c r="U25" s="28"/>
    </row>
    <row r="26" spans="1:21" ht="17.100000000000001" customHeight="1">
      <c r="A26" s="67" t="s">
        <v>248</v>
      </c>
      <c r="B26" s="67" t="s">
        <v>249</v>
      </c>
      <c r="C26" s="67" t="s">
        <v>263</v>
      </c>
      <c r="D26" s="62" t="s">
        <v>266</v>
      </c>
      <c r="E26" s="68" t="s">
        <v>265</v>
      </c>
      <c r="F26" s="64">
        <f t="shared" si="7"/>
        <v>322.48</v>
      </c>
      <c r="G26" s="28">
        <f t="shared" si="8"/>
        <v>322.48</v>
      </c>
      <c r="H26" s="28">
        <v>265.62</v>
      </c>
      <c r="I26" s="28">
        <v>56.86</v>
      </c>
      <c r="J26" s="28"/>
      <c r="K26" s="28">
        <f t="shared" si="10"/>
        <v>0</v>
      </c>
      <c r="L26" s="28"/>
      <c r="M26" s="28"/>
      <c r="N26" s="28"/>
      <c r="O26" s="28"/>
      <c r="P26" s="28"/>
      <c r="Q26" s="28"/>
      <c r="R26" s="28"/>
      <c r="S26" s="28"/>
      <c r="T26" s="28"/>
      <c r="U26" s="28"/>
    </row>
    <row r="27" spans="1:21" ht="19.899999999999999" customHeight="1">
      <c r="A27" s="67" t="s">
        <v>243</v>
      </c>
      <c r="B27" s="67" t="s">
        <v>244</v>
      </c>
      <c r="C27" s="67" t="s">
        <v>244</v>
      </c>
      <c r="D27" s="62" t="s">
        <v>266</v>
      </c>
      <c r="E27" s="68" t="s">
        <v>251</v>
      </c>
      <c r="F27" s="64">
        <f t="shared" si="7"/>
        <v>40.729999999999997</v>
      </c>
      <c r="G27" s="28">
        <f t="shared" si="8"/>
        <v>40.729999999999997</v>
      </c>
      <c r="H27" s="28">
        <v>40.729999999999997</v>
      </c>
      <c r="I27" s="28"/>
      <c r="J27" s="28"/>
      <c r="K27" s="28">
        <f t="shared" si="10"/>
        <v>0</v>
      </c>
      <c r="L27" s="28"/>
      <c r="M27" s="28"/>
      <c r="N27" s="28"/>
      <c r="O27" s="28"/>
      <c r="P27" s="28"/>
      <c r="Q27" s="28"/>
      <c r="R27" s="28"/>
      <c r="S27" s="28"/>
      <c r="T27" s="28"/>
      <c r="U27" s="28"/>
    </row>
    <row r="28" spans="1:21" ht="19.899999999999999" customHeight="1">
      <c r="A28" s="67" t="s">
        <v>243</v>
      </c>
      <c r="B28" s="67" t="s">
        <v>252</v>
      </c>
      <c r="C28" s="67" t="s">
        <v>252</v>
      </c>
      <c r="D28" s="62" t="s">
        <v>266</v>
      </c>
      <c r="E28" s="68" t="s">
        <v>253</v>
      </c>
      <c r="F28" s="64">
        <f t="shared" si="7"/>
        <v>16.03</v>
      </c>
      <c r="G28" s="28">
        <f t="shared" si="8"/>
        <v>16.03</v>
      </c>
      <c r="H28" s="28">
        <v>16.03</v>
      </c>
      <c r="I28" s="28"/>
      <c r="J28" s="28"/>
      <c r="K28" s="28">
        <f t="shared" si="10"/>
        <v>0</v>
      </c>
      <c r="L28" s="28"/>
      <c r="M28" s="28"/>
      <c r="N28" s="28"/>
      <c r="O28" s="28"/>
      <c r="P28" s="28"/>
      <c r="Q28" s="28"/>
      <c r="R28" s="28"/>
      <c r="S28" s="28"/>
      <c r="T28" s="28"/>
      <c r="U28" s="28"/>
    </row>
    <row r="29" spans="1:21" ht="17.100000000000001" customHeight="1">
      <c r="A29" s="67" t="s">
        <v>254</v>
      </c>
      <c r="B29" s="67" t="s">
        <v>255</v>
      </c>
      <c r="C29" s="67" t="s">
        <v>245</v>
      </c>
      <c r="D29" s="62" t="s">
        <v>266</v>
      </c>
      <c r="E29" s="68" t="s">
        <v>256</v>
      </c>
      <c r="F29" s="64">
        <f t="shared" si="7"/>
        <v>31.87</v>
      </c>
      <c r="G29" s="28">
        <f t="shared" si="8"/>
        <v>31.87</v>
      </c>
      <c r="H29" s="28">
        <v>31.87</v>
      </c>
      <c r="I29" s="28"/>
      <c r="J29" s="28"/>
      <c r="K29" s="28">
        <f t="shared" si="10"/>
        <v>0</v>
      </c>
      <c r="L29" s="28"/>
      <c r="M29" s="28"/>
      <c r="N29" s="28"/>
      <c r="O29" s="28"/>
      <c r="P29" s="28"/>
      <c r="Q29" s="28"/>
      <c r="R29" s="28"/>
      <c r="S29" s="28"/>
      <c r="T29" s="28"/>
      <c r="U29" s="28"/>
    </row>
    <row r="30" spans="1:21" ht="17.100000000000001" customHeight="1">
      <c r="A30" s="67" t="s">
        <v>248</v>
      </c>
      <c r="B30" s="67" t="s">
        <v>249</v>
      </c>
      <c r="C30" s="67" t="s">
        <v>261</v>
      </c>
      <c r="D30" s="62" t="s">
        <v>266</v>
      </c>
      <c r="E30" s="68" t="s">
        <v>262</v>
      </c>
      <c r="F30" s="64">
        <f t="shared" si="7"/>
        <v>139</v>
      </c>
      <c r="G30" s="28">
        <f t="shared" si="8"/>
        <v>0</v>
      </c>
      <c r="H30" s="28"/>
      <c r="I30" s="28"/>
      <c r="J30" s="28"/>
      <c r="K30" s="28">
        <f t="shared" si="10"/>
        <v>139</v>
      </c>
      <c r="L30" s="28"/>
      <c r="M30" s="28">
        <v>139</v>
      </c>
      <c r="N30" s="28"/>
      <c r="O30" s="28"/>
      <c r="P30" s="28"/>
      <c r="Q30" s="28"/>
      <c r="R30" s="28"/>
      <c r="S30" s="28"/>
      <c r="T30" s="28"/>
      <c r="U30" s="28"/>
    </row>
    <row r="31" spans="1:21" ht="19.899999999999999" customHeight="1">
      <c r="A31" s="66"/>
      <c r="B31" s="66"/>
      <c r="C31" s="66"/>
      <c r="D31" s="39" t="s">
        <v>163</v>
      </c>
      <c r="E31" s="39" t="s">
        <v>164</v>
      </c>
      <c r="F31" s="12">
        <f t="shared" si="7"/>
        <v>855.24</v>
      </c>
      <c r="G31" s="25">
        <f t="shared" si="8"/>
        <v>710.04</v>
      </c>
      <c r="H31" s="25">
        <f>SUM(H32:H37)</f>
        <v>487.77</v>
      </c>
      <c r="I31" s="25">
        <f>SUM(I32:I37)</f>
        <v>91.77</v>
      </c>
      <c r="J31" s="25">
        <f>SUM(J32:J37)</f>
        <v>130.5</v>
      </c>
      <c r="K31" s="25">
        <f>SUM(L31:Q31)</f>
        <v>145.19999999999999</v>
      </c>
      <c r="L31" s="25">
        <f t="shared" ref="L31:Q31" si="11">SUM(L32:L37)</f>
        <v>0</v>
      </c>
      <c r="M31" s="25">
        <f t="shared" si="11"/>
        <v>139.19999999999999</v>
      </c>
      <c r="N31" s="25">
        <f t="shared" si="11"/>
        <v>0</v>
      </c>
      <c r="O31" s="25">
        <f t="shared" si="11"/>
        <v>0</v>
      </c>
      <c r="P31" s="25">
        <f t="shared" si="11"/>
        <v>0</v>
      </c>
      <c r="Q31" s="25">
        <f t="shared" si="11"/>
        <v>6</v>
      </c>
      <c r="R31" s="25"/>
      <c r="S31" s="25"/>
      <c r="T31" s="25"/>
      <c r="U31" s="25"/>
    </row>
    <row r="32" spans="1:21" ht="17.100000000000001" customHeight="1">
      <c r="A32" s="67" t="s">
        <v>243</v>
      </c>
      <c r="B32" s="67" t="s">
        <v>244</v>
      </c>
      <c r="C32" s="67" t="s">
        <v>255</v>
      </c>
      <c r="D32" s="62" t="s">
        <v>268</v>
      </c>
      <c r="E32" s="68" t="s">
        <v>267</v>
      </c>
      <c r="F32" s="64">
        <f t="shared" si="7"/>
        <v>128.99</v>
      </c>
      <c r="G32" s="28">
        <f t="shared" si="8"/>
        <v>128.99</v>
      </c>
      <c r="H32" s="28"/>
      <c r="I32" s="28"/>
      <c r="J32" s="28">
        <v>128.99</v>
      </c>
      <c r="K32" s="25">
        <f t="shared" ref="K32:K37" si="12">SUM(L32:Q32)</f>
        <v>0</v>
      </c>
      <c r="L32" s="28"/>
      <c r="M32" s="28"/>
      <c r="N32" s="28"/>
      <c r="O32" s="28"/>
      <c r="P32" s="28"/>
      <c r="Q32" s="28"/>
      <c r="R32" s="28"/>
      <c r="S32" s="28"/>
      <c r="T32" s="28"/>
      <c r="U32" s="28"/>
    </row>
    <row r="33" spans="1:21" ht="19.899999999999999" customHeight="1">
      <c r="A33" s="67" t="s">
        <v>243</v>
      </c>
      <c r="B33" s="67" t="s">
        <v>252</v>
      </c>
      <c r="C33" s="67" t="s">
        <v>252</v>
      </c>
      <c r="D33" s="62" t="s">
        <v>268</v>
      </c>
      <c r="E33" s="68" t="s">
        <v>253</v>
      </c>
      <c r="F33" s="64">
        <f t="shared" si="7"/>
        <v>23.23</v>
      </c>
      <c r="G33" s="28">
        <f t="shared" si="8"/>
        <v>23.23</v>
      </c>
      <c r="H33" s="28">
        <v>21.72</v>
      </c>
      <c r="I33" s="28"/>
      <c r="J33" s="28">
        <v>1.51</v>
      </c>
      <c r="K33" s="25">
        <f t="shared" si="12"/>
        <v>0</v>
      </c>
      <c r="L33" s="28"/>
      <c r="M33" s="28"/>
      <c r="N33" s="28"/>
      <c r="O33" s="28"/>
      <c r="P33" s="28"/>
      <c r="Q33" s="28"/>
      <c r="R33" s="28"/>
      <c r="S33" s="28"/>
      <c r="T33" s="28"/>
      <c r="U33" s="28"/>
    </row>
    <row r="34" spans="1:21" ht="17.100000000000001" customHeight="1">
      <c r="A34" s="67" t="s">
        <v>248</v>
      </c>
      <c r="B34" s="67" t="s">
        <v>249</v>
      </c>
      <c r="C34" s="67" t="s">
        <v>263</v>
      </c>
      <c r="D34" s="62" t="s">
        <v>268</v>
      </c>
      <c r="E34" s="68" t="s">
        <v>265</v>
      </c>
      <c r="F34" s="64">
        <f t="shared" si="7"/>
        <v>457.97</v>
      </c>
      <c r="G34" s="28">
        <f t="shared" si="8"/>
        <v>457.97</v>
      </c>
      <c r="H34" s="28">
        <v>366.2</v>
      </c>
      <c r="I34" s="28">
        <v>91.77</v>
      </c>
      <c r="J34" s="28"/>
      <c r="K34" s="25">
        <f t="shared" si="12"/>
        <v>0</v>
      </c>
      <c r="L34" s="28"/>
      <c r="M34" s="28"/>
      <c r="N34" s="28"/>
      <c r="O34" s="28"/>
      <c r="P34" s="28"/>
      <c r="Q34" s="28"/>
      <c r="R34" s="28"/>
      <c r="S34" s="28"/>
      <c r="T34" s="28"/>
      <c r="U34" s="28"/>
    </row>
    <row r="35" spans="1:21" ht="19.899999999999999" customHeight="1">
      <c r="A35" s="67" t="s">
        <v>243</v>
      </c>
      <c r="B35" s="67" t="s">
        <v>244</v>
      </c>
      <c r="C35" s="67" t="s">
        <v>244</v>
      </c>
      <c r="D35" s="62" t="s">
        <v>268</v>
      </c>
      <c r="E35" s="68" t="s">
        <v>251</v>
      </c>
      <c r="F35" s="64">
        <f t="shared" si="7"/>
        <v>55.9</v>
      </c>
      <c r="G35" s="28">
        <f t="shared" si="8"/>
        <v>55.9</v>
      </c>
      <c r="H35" s="28">
        <v>55.9</v>
      </c>
      <c r="I35" s="28"/>
      <c r="J35" s="28"/>
      <c r="K35" s="25">
        <f t="shared" si="12"/>
        <v>0</v>
      </c>
      <c r="L35" s="28"/>
      <c r="M35" s="28"/>
      <c r="N35" s="28"/>
      <c r="O35" s="28"/>
      <c r="P35" s="28"/>
      <c r="Q35" s="28"/>
      <c r="R35" s="28"/>
      <c r="S35" s="28"/>
      <c r="T35" s="28"/>
      <c r="U35" s="28"/>
    </row>
    <row r="36" spans="1:21" ht="17.100000000000001" customHeight="1">
      <c r="A36" s="67" t="s">
        <v>254</v>
      </c>
      <c r="B36" s="67" t="s">
        <v>255</v>
      </c>
      <c r="C36" s="67" t="s">
        <v>245</v>
      </c>
      <c r="D36" s="62" t="s">
        <v>268</v>
      </c>
      <c r="E36" s="68" t="s">
        <v>256</v>
      </c>
      <c r="F36" s="64">
        <f t="shared" si="7"/>
        <v>43.95</v>
      </c>
      <c r="G36" s="28">
        <f t="shared" si="8"/>
        <v>43.95</v>
      </c>
      <c r="H36" s="28">
        <v>43.95</v>
      </c>
      <c r="I36" s="28"/>
      <c r="J36" s="28"/>
      <c r="K36" s="25">
        <f t="shared" si="12"/>
        <v>0</v>
      </c>
      <c r="L36" s="28"/>
      <c r="M36" s="28"/>
      <c r="N36" s="28"/>
      <c r="O36" s="28"/>
      <c r="P36" s="28"/>
      <c r="Q36" s="28"/>
      <c r="R36" s="28"/>
      <c r="S36" s="28"/>
      <c r="T36" s="28"/>
      <c r="U36" s="28"/>
    </row>
    <row r="37" spans="1:21" ht="17.100000000000001" customHeight="1">
      <c r="A37" s="67" t="s">
        <v>248</v>
      </c>
      <c r="B37" s="67" t="s">
        <v>249</v>
      </c>
      <c r="C37" s="67" t="s">
        <v>261</v>
      </c>
      <c r="D37" s="62" t="s">
        <v>268</v>
      </c>
      <c r="E37" s="68" t="s">
        <v>262</v>
      </c>
      <c r="F37" s="64">
        <f t="shared" si="7"/>
        <v>145.19999999999999</v>
      </c>
      <c r="G37" s="28">
        <f t="shared" si="8"/>
        <v>0</v>
      </c>
      <c r="H37" s="28"/>
      <c r="I37" s="28"/>
      <c r="J37" s="28"/>
      <c r="K37" s="28">
        <f t="shared" si="12"/>
        <v>145.19999999999999</v>
      </c>
      <c r="L37" s="28"/>
      <c r="M37" s="28">
        <v>139.19999999999999</v>
      </c>
      <c r="N37" s="28"/>
      <c r="O37" s="28"/>
      <c r="P37" s="28"/>
      <c r="Q37" s="28">
        <v>6</v>
      </c>
      <c r="R37" s="28"/>
      <c r="S37" s="28"/>
      <c r="T37" s="28"/>
      <c r="U37" s="28"/>
    </row>
    <row r="38" spans="1:21" ht="19.899999999999999" customHeight="1">
      <c r="A38" s="66"/>
      <c r="B38" s="66"/>
      <c r="C38" s="66"/>
      <c r="D38" s="39" t="s">
        <v>165</v>
      </c>
      <c r="E38" s="39" t="s">
        <v>166</v>
      </c>
      <c r="F38" s="12">
        <f>SUM(F39:F44)</f>
        <v>776.01</v>
      </c>
      <c r="G38" s="25">
        <f t="shared" si="8"/>
        <v>648.82000000000005</v>
      </c>
      <c r="H38" s="25">
        <f>SUM(H39:H44)</f>
        <v>443.68</v>
      </c>
      <c r="I38" s="25">
        <f>SUM(I39:I44)</f>
        <v>76.81</v>
      </c>
      <c r="J38" s="25">
        <f>SUM(J39:J44)</f>
        <v>128.33000000000001</v>
      </c>
      <c r="K38" s="25">
        <f>L38+M38+Q38</f>
        <v>122.19</v>
      </c>
      <c r="L38" s="25">
        <f t="shared" ref="L38:Q38" si="13">SUM(L39:L44)</f>
        <v>10</v>
      </c>
      <c r="M38" s="25">
        <f t="shared" si="13"/>
        <v>109.19</v>
      </c>
      <c r="N38" s="25">
        <f t="shared" si="13"/>
        <v>0</v>
      </c>
      <c r="O38" s="25">
        <f t="shared" si="13"/>
        <v>0</v>
      </c>
      <c r="P38" s="25">
        <f t="shared" si="13"/>
        <v>0</v>
      </c>
      <c r="Q38" s="25">
        <f t="shared" si="13"/>
        <v>3</v>
      </c>
      <c r="R38" s="25"/>
      <c r="S38" s="25"/>
      <c r="T38" s="25"/>
      <c r="U38" s="25"/>
    </row>
    <row r="39" spans="1:21" ht="17.100000000000001" customHeight="1">
      <c r="A39" s="67" t="s">
        <v>243</v>
      </c>
      <c r="B39" s="67" t="s">
        <v>244</v>
      </c>
      <c r="C39" s="67" t="s">
        <v>255</v>
      </c>
      <c r="D39" s="62" t="s">
        <v>269</v>
      </c>
      <c r="E39" s="68" t="s">
        <v>267</v>
      </c>
      <c r="F39" s="64">
        <f t="shared" ref="F39:F44" si="14">G39+K39</f>
        <v>128.33000000000001</v>
      </c>
      <c r="G39" s="28">
        <f t="shared" si="8"/>
        <v>128.33000000000001</v>
      </c>
      <c r="H39" s="28"/>
      <c r="I39" s="28"/>
      <c r="J39" s="28">
        <v>128.33000000000001</v>
      </c>
      <c r="K39" s="28"/>
      <c r="L39" s="28"/>
      <c r="M39" s="28"/>
      <c r="N39" s="28"/>
      <c r="O39" s="28"/>
      <c r="P39" s="28"/>
      <c r="Q39" s="28"/>
      <c r="R39" s="28"/>
      <c r="S39" s="28"/>
      <c r="T39" s="28"/>
      <c r="U39" s="28"/>
    </row>
    <row r="40" spans="1:21" ht="17.100000000000001" customHeight="1">
      <c r="A40" s="67" t="s">
        <v>248</v>
      </c>
      <c r="B40" s="67" t="s">
        <v>249</v>
      </c>
      <c r="C40" s="67" t="s">
        <v>263</v>
      </c>
      <c r="D40" s="62" t="s">
        <v>269</v>
      </c>
      <c r="E40" s="68" t="s">
        <v>265</v>
      </c>
      <c r="F40" s="64">
        <f t="shared" si="14"/>
        <v>410.57</v>
      </c>
      <c r="G40" s="28">
        <f t="shared" ref="G40:G45" si="15">H40+I40+J40</f>
        <v>410.57</v>
      </c>
      <c r="H40" s="28">
        <v>333.76</v>
      </c>
      <c r="I40" s="28">
        <v>76.81</v>
      </c>
      <c r="J40" s="28"/>
      <c r="K40" s="28"/>
      <c r="L40" s="28"/>
      <c r="M40" s="28"/>
      <c r="N40" s="28"/>
      <c r="O40" s="28"/>
      <c r="P40" s="28"/>
      <c r="Q40" s="28"/>
      <c r="R40" s="28"/>
      <c r="S40" s="28"/>
      <c r="T40" s="28"/>
      <c r="U40" s="28"/>
    </row>
    <row r="41" spans="1:21" ht="19.899999999999999" customHeight="1">
      <c r="A41" s="67" t="s">
        <v>243</v>
      </c>
      <c r="B41" s="67" t="s">
        <v>244</v>
      </c>
      <c r="C41" s="67" t="s">
        <v>244</v>
      </c>
      <c r="D41" s="62" t="s">
        <v>269</v>
      </c>
      <c r="E41" s="68" t="s">
        <v>251</v>
      </c>
      <c r="F41" s="64">
        <f t="shared" si="14"/>
        <v>50.65</v>
      </c>
      <c r="G41" s="28">
        <f t="shared" si="15"/>
        <v>50.65</v>
      </c>
      <c r="H41" s="28">
        <v>50.65</v>
      </c>
      <c r="I41" s="28"/>
      <c r="J41" s="28"/>
      <c r="K41" s="28"/>
      <c r="L41" s="28"/>
      <c r="M41" s="28"/>
      <c r="N41" s="28"/>
      <c r="O41" s="28"/>
      <c r="P41" s="28"/>
      <c r="Q41" s="28"/>
      <c r="R41" s="28"/>
      <c r="S41" s="28"/>
      <c r="T41" s="28"/>
      <c r="U41" s="28"/>
    </row>
    <row r="42" spans="1:21" ht="19.899999999999999" customHeight="1">
      <c r="A42" s="67" t="s">
        <v>243</v>
      </c>
      <c r="B42" s="67" t="s">
        <v>252</v>
      </c>
      <c r="C42" s="67" t="s">
        <v>252</v>
      </c>
      <c r="D42" s="62" t="s">
        <v>269</v>
      </c>
      <c r="E42" s="68" t="s">
        <v>253</v>
      </c>
      <c r="F42" s="64">
        <f t="shared" si="14"/>
        <v>19.77</v>
      </c>
      <c r="G42" s="28">
        <f t="shared" si="15"/>
        <v>19.77</v>
      </c>
      <c r="H42" s="28">
        <v>19.77</v>
      </c>
      <c r="I42" s="28"/>
      <c r="J42" s="28"/>
      <c r="K42" s="28"/>
      <c r="L42" s="28"/>
      <c r="M42" s="28"/>
      <c r="N42" s="28"/>
      <c r="O42" s="28"/>
      <c r="P42" s="28"/>
      <c r="Q42" s="28"/>
      <c r="R42" s="28"/>
      <c r="S42" s="28"/>
      <c r="T42" s="28"/>
      <c r="U42" s="28"/>
    </row>
    <row r="43" spans="1:21" ht="17.100000000000001" customHeight="1">
      <c r="A43" s="67" t="s">
        <v>254</v>
      </c>
      <c r="B43" s="67" t="s">
        <v>255</v>
      </c>
      <c r="C43" s="67" t="s">
        <v>245</v>
      </c>
      <c r="D43" s="62" t="s">
        <v>269</v>
      </c>
      <c r="E43" s="68" t="s">
        <v>256</v>
      </c>
      <c r="F43" s="64">
        <f t="shared" si="14"/>
        <v>39.5</v>
      </c>
      <c r="G43" s="28">
        <f t="shared" si="15"/>
        <v>39.5</v>
      </c>
      <c r="H43" s="28">
        <v>39.5</v>
      </c>
      <c r="I43" s="28"/>
      <c r="J43" s="28"/>
      <c r="K43" s="28"/>
      <c r="L43" s="28"/>
      <c r="M43" s="28"/>
      <c r="N43" s="28"/>
      <c r="O43" s="28"/>
      <c r="P43" s="28"/>
      <c r="Q43" s="28"/>
      <c r="R43" s="28"/>
      <c r="S43" s="28"/>
      <c r="T43" s="28"/>
      <c r="U43" s="28"/>
    </row>
    <row r="44" spans="1:21" ht="23.1" customHeight="1">
      <c r="A44" s="67" t="s">
        <v>248</v>
      </c>
      <c r="B44" s="67" t="s">
        <v>249</v>
      </c>
      <c r="C44" s="67" t="s">
        <v>252</v>
      </c>
      <c r="D44" s="62" t="s">
        <v>269</v>
      </c>
      <c r="E44" s="68" t="s">
        <v>257</v>
      </c>
      <c r="F44" s="64">
        <f t="shared" si="14"/>
        <v>127.19</v>
      </c>
      <c r="G44" s="28">
        <f t="shared" si="15"/>
        <v>0</v>
      </c>
      <c r="H44" s="28"/>
      <c r="I44" s="28"/>
      <c r="J44" s="28"/>
      <c r="K44" s="28">
        <v>127.19</v>
      </c>
      <c r="L44" s="28">
        <v>10</v>
      </c>
      <c r="M44" s="28">
        <v>109.19</v>
      </c>
      <c r="N44" s="28"/>
      <c r="O44" s="28"/>
      <c r="P44" s="28"/>
      <c r="Q44" s="28">
        <v>3</v>
      </c>
      <c r="R44" s="28"/>
      <c r="S44" s="28"/>
      <c r="T44" s="28"/>
      <c r="U44" s="28"/>
    </row>
    <row r="45" spans="1:21" ht="19.899999999999999" customHeight="1">
      <c r="A45" s="66"/>
      <c r="B45" s="66"/>
      <c r="C45" s="66"/>
      <c r="D45" s="39" t="s">
        <v>167</v>
      </c>
      <c r="E45" s="39" t="s">
        <v>168</v>
      </c>
      <c r="F45" s="12">
        <f>SUM(F46:F51)</f>
        <v>684.02</v>
      </c>
      <c r="G45" s="25">
        <f t="shared" si="15"/>
        <v>410.9</v>
      </c>
      <c r="H45" s="25">
        <f>SUM(H46:H51)</f>
        <v>351.5</v>
      </c>
      <c r="I45" s="25">
        <f>SUM(I46:I51)</f>
        <v>54.13</v>
      </c>
      <c r="J45" s="25">
        <f>SUM(J46:J51)</f>
        <v>5.27</v>
      </c>
      <c r="K45" s="25">
        <f>SUM(L45:Q45)</f>
        <v>273.12</v>
      </c>
      <c r="L45" s="25">
        <f>SUM(L46:L51)</f>
        <v>12.19</v>
      </c>
      <c r="M45" s="25">
        <f>SUM(M46:M51)</f>
        <v>260.93</v>
      </c>
      <c r="N45" s="25"/>
      <c r="O45" s="25"/>
      <c r="P45" s="25"/>
      <c r="Q45" s="25"/>
      <c r="R45" s="25"/>
      <c r="S45" s="25"/>
      <c r="T45" s="25"/>
      <c r="U45" s="25"/>
    </row>
    <row r="46" spans="1:21" ht="17.100000000000001" customHeight="1">
      <c r="A46" s="67" t="s">
        <v>243</v>
      </c>
      <c r="B46" s="67" t="s">
        <v>244</v>
      </c>
      <c r="C46" s="67" t="s">
        <v>255</v>
      </c>
      <c r="D46" s="62" t="s">
        <v>270</v>
      </c>
      <c r="E46" s="68" t="s">
        <v>267</v>
      </c>
      <c r="F46" s="64">
        <f t="shared" ref="F46:F51" si="16">G46+K46</f>
        <v>5.27</v>
      </c>
      <c r="G46" s="28">
        <f t="shared" ref="G46:G51" si="17">H46+I46+J46</f>
        <v>5.27</v>
      </c>
      <c r="H46" s="28"/>
      <c r="I46" s="28"/>
      <c r="J46" s="28">
        <v>5.27</v>
      </c>
      <c r="K46" s="25">
        <f t="shared" ref="K46:K51" si="18">SUM(L46:Q46)</f>
        <v>0</v>
      </c>
      <c r="L46" s="28"/>
      <c r="M46" s="28"/>
      <c r="N46" s="28"/>
      <c r="O46" s="28"/>
      <c r="P46" s="28"/>
      <c r="Q46" s="28"/>
      <c r="R46" s="28"/>
      <c r="S46" s="28"/>
      <c r="T46" s="28"/>
      <c r="U46" s="28"/>
    </row>
    <row r="47" spans="1:21" ht="17.100000000000001" customHeight="1">
      <c r="A47" s="67" t="s">
        <v>248</v>
      </c>
      <c r="B47" s="67" t="s">
        <v>249</v>
      </c>
      <c r="C47" s="67" t="s">
        <v>263</v>
      </c>
      <c r="D47" s="62" t="s">
        <v>270</v>
      </c>
      <c r="E47" s="68" t="s">
        <v>265</v>
      </c>
      <c r="F47" s="64">
        <f t="shared" si="16"/>
        <v>331.96</v>
      </c>
      <c r="G47" s="28">
        <f t="shared" si="17"/>
        <v>331.96</v>
      </c>
      <c r="H47" s="28">
        <v>277.83</v>
      </c>
      <c r="I47" s="28">
        <v>54.13</v>
      </c>
      <c r="J47" s="28"/>
      <c r="K47" s="25">
        <f t="shared" si="18"/>
        <v>0</v>
      </c>
      <c r="L47" s="28"/>
      <c r="M47" s="28"/>
      <c r="N47" s="28"/>
      <c r="O47" s="28"/>
      <c r="P47" s="28"/>
      <c r="Q47" s="28"/>
      <c r="R47" s="28"/>
      <c r="S47" s="28"/>
      <c r="T47" s="28"/>
      <c r="U47" s="28"/>
    </row>
    <row r="48" spans="1:21" ht="19.899999999999999" customHeight="1">
      <c r="A48" s="67" t="s">
        <v>243</v>
      </c>
      <c r="B48" s="67" t="s">
        <v>244</v>
      </c>
      <c r="C48" s="67" t="s">
        <v>244</v>
      </c>
      <c r="D48" s="62" t="s">
        <v>270</v>
      </c>
      <c r="E48" s="68" t="s">
        <v>251</v>
      </c>
      <c r="F48" s="64">
        <f t="shared" si="16"/>
        <v>40.409999999999997</v>
      </c>
      <c r="G48" s="28">
        <f t="shared" si="17"/>
        <v>40.409999999999997</v>
      </c>
      <c r="H48" s="28">
        <v>40.409999999999997</v>
      </c>
      <c r="I48" s="28"/>
      <c r="J48" s="28"/>
      <c r="K48" s="25">
        <f t="shared" si="18"/>
        <v>0</v>
      </c>
      <c r="L48" s="28"/>
      <c r="M48" s="28"/>
      <c r="N48" s="28"/>
      <c r="O48" s="28"/>
      <c r="P48" s="28"/>
      <c r="Q48" s="28"/>
      <c r="R48" s="28"/>
      <c r="S48" s="28"/>
      <c r="T48" s="28"/>
      <c r="U48" s="28"/>
    </row>
    <row r="49" spans="1:21" ht="19.899999999999999" customHeight="1">
      <c r="A49" s="67" t="s">
        <v>243</v>
      </c>
      <c r="B49" s="67" t="s">
        <v>252</v>
      </c>
      <c r="C49" s="67" t="s">
        <v>252</v>
      </c>
      <c r="D49" s="62" t="s">
        <v>270</v>
      </c>
      <c r="E49" s="68" t="s">
        <v>253</v>
      </c>
      <c r="F49" s="64">
        <f t="shared" si="16"/>
        <v>1.61</v>
      </c>
      <c r="G49" s="28">
        <f t="shared" si="17"/>
        <v>1.61</v>
      </c>
      <c r="H49" s="28">
        <v>1.61</v>
      </c>
      <c r="I49" s="28"/>
      <c r="J49" s="28"/>
      <c r="K49" s="25">
        <f t="shared" si="18"/>
        <v>0</v>
      </c>
      <c r="L49" s="28"/>
      <c r="M49" s="28"/>
      <c r="N49" s="28"/>
      <c r="O49" s="28"/>
      <c r="P49" s="28"/>
      <c r="Q49" s="28"/>
      <c r="R49" s="28"/>
      <c r="S49" s="28"/>
      <c r="T49" s="28"/>
      <c r="U49" s="28"/>
    </row>
    <row r="50" spans="1:21" ht="17.100000000000001" customHeight="1">
      <c r="A50" s="67" t="s">
        <v>254</v>
      </c>
      <c r="B50" s="67" t="s">
        <v>255</v>
      </c>
      <c r="C50" s="67" t="s">
        <v>245</v>
      </c>
      <c r="D50" s="62" t="s">
        <v>270</v>
      </c>
      <c r="E50" s="68" t="s">
        <v>256</v>
      </c>
      <c r="F50" s="64">
        <f t="shared" si="16"/>
        <v>31.65</v>
      </c>
      <c r="G50" s="28">
        <f t="shared" si="17"/>
        <v>31.65</v>
      </c>
      <c r="H50" s="28">
        <v>31.65</v>
      </c>
      <c r="I50" s="28"/>
      <c r="J50" s="28"/>
      <c r="K50" s="25">
        <f t="shared" si="18"/>
        <v>0</v>
      </c>
      <c r="L50" s="28"/>
      <c r="M50" s="28"/>
      <c r="N50" s="28"/>
      <c r="O50" s="28"/>
      <c r="P50" s="28"/>
      <c r="Q50" s="28"/>
      <c r="R50" s="28"/>
      <c r="S50" s="28"/>
      <c r="T50" s="28"/>
      <c r="U50" s="28"/>
    </row>
    <row r="51" spans="1:21" ht="19.899999999999999" customHeight="1">
      <c r="A51" s="67" t="s">
        <v>248</v>
      </c>
      <c r="B51" s="67" t="s">
        <v>249</v>
      </c>
      <c r="C51" s="67" t="s">
        <v>252</v>
      </c>
      <c r="D51" s="62" t="s">
        <v>270</v>
      </c>
      <c r="E51" s="68" t="s">
        <v>257</v>
      </c>
      <c r="F51" s="64">
        <f t="shared" si="16"/>
        <v>273.12</v>
      </c>
      <c r="G51" s="28">
        <f t="shared" si="17"/>
        <v>0</v>
      </c>
      <c r="H51" s="28"/>
      <c r="I51" s="28"/>
      <c r="J51" s="28"/>
      <c r="K51" s="28">
        <f t="shared" si="18"/>
        <v>273.12</v>
      </c>
      <c r="L51" s="28">
        <v>12.19</v>
      </c>
      <c r="M51" s="28">
        <v>260.93</v>
      </c>
      <c r="N51" s="28"/>
      <c r="O51" s="28"/>
      <c r="P51" s="28"/>
      <c r="Q51" s="28"/>
      <c r="R51" s="28"/>
      <c r="S51" s="28"/>
      <c r="T51" s="28"/>
      <c r="U51" s="28"/>
    </row>
  </sheetData>
  <mergeCells count="9">
    <mergeCell ref="S1:U1"/>
    <mergeCell ref="A2:U2"/>
    <mergeCell ref="A3:U3"/>
    <mergeCell ref="A4:C4"/>
    <mergeCell ref="G4:J4"/>
    <mergeCell ref="K4:U4"/>
    <mergeCell ref="D4:D5"/>
    <mergeCell ref="E4:E5"/>
    <mergeCell ref="F4:F5"/>
  </mergeCells>
  <phoneticPr fontId="25" type="noConversion"/>
  <printOptions horizontalCentered="1"/>
  <pageMargins left="7.8472222222222193E-2" right="7.8472222222222193E-2" top="0.27500000000000002" bottom="0.27500000000000002" header="0" footer="0"/>
  <pageSetup paperSize="9" orientation="landscape"/>
  <headerFooter>
    <oddFooter>&amp;C第 &amp;P 页，共 &amp;N 页</oddFooter>
  </headerFooter>
  <ignoredErrors>
    <ignoredError sqref="K45 F45:G4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selection activeCell="B6" sqref="B6"/>
    </sheetView>
  </sheetViews>
  <sheetFormatPr defaultColWidth="10" defaultRowHeight="13.5"/>
  <cols>
    <col min="1" max="1" width="25.75" customWidth="1"/>
    <col min="2" max="2" width="15.75" customWidth="1"/>
    <col min="3" max="3" width="30.75" customWidth="1"/>
    <col min="4" max="4" width="22.25" customWidth="1"/>
    <col min="5" max="5" width="0.125" customWidth="1"/>
  </cols>
  <sheetData>
    <row r="1" spans="1:5" ht="14.25" customHeight="1">
      <c r="A1" s="2"/>
      <c r="D1" s="60" t="s">
        <v>282</v>
      </c>
    </row>
    <row r="2" spans="1:5" ht="27.95" customHeight="1">
      <c r="A2" s="132" t="s">
        <v>12</v>
      </c>
      <c r="B2" s="132"/>
      <c r="C2" s="132"/>
      <c r="D2" s="132"/>
    </row>
    <row r="3" spans="1:5" ht="16.5" customHeight="1">
      <c r="A3" s="128" t="s">
        <v>31</v>
      </c>
      <c r="B3" s="128"/>
      <c r="C3" s="128"/>
      <c r="D3" s="3" t="s">
        <v>32</v>
      </c>
      <c r="E3" s="2"/>
    </row>
    <row r="4" spans="1:5" ht="17.649999999999999" customHeight="1">
      <c r="A4" s="130" t="s">
        <v>33</v>
      </c>
      <c r="B4" s="130"/>
      <c r="C4" s="130" t="s">
        <v>34</v>
      </c>
      <c r="D4" s="130"/>
      <c r="E4" s="89"/>
    </row>
    <row r="5" spans="1:5" ht="17.649999999999999" customHeight="1">
      <c r="A5" s="4" t="s">
        <v>35</v>
      </c>
      <c r="B5" s="4" t="s">
        <v>36</v>
      </c>
      <c r="C5" s="4" t="s">
        <v>35</v>
      </c>
      <c r="D5" s="4" t="s">
        <v>36</v>
      </c>
      <c r="E5" s="89"/>
    </row>
    <row r="6" spans="1:5" ht="17.649999999999999" customHeight="1">
      <c r="A6" s="7" t="s">
        <v>283</v>
      </c>
      <c r="B6" s="25">
        <f>B7</f>
        <v>11507.75</v>
      </c>
      <c r="C6" s="7" t="s">
        <v>284</v>
      </c>
      <c r="D6" s="12">
        <f>SUM(D7:D36)</f>
        <v>11507.75</v>
      </c>
      <c r="E6" s="88"/>
    </row>
    <row r="7" spans="1:5" ht="17.649999999999999" customHeight="1">
      <c r="A7" s="9" t="s">
        <v>285</v>
      </c>
      <c r="B7" s="28">
        <f>B8</f>
        <v>11507.75</v>
      </c>
      <c r="C7" s="9" t="s">
        <v>41</v>
      </c>
      <c r="D7" s="64">
        <f>8236.86</f>
        <v>8236.86</v>
      </c>
      <c r="E7" s="88"/>
    </row>
    <row r="8" spans="1:5" ht="17.649999999999999" customHeight="1">
      <c r="A8" s="9" t="s">
        <v>286</v>
      </c>
      <c r="B8" s="28">
        <v>11507.75</v>
      </c>
      <c r="C8" s="9" t="s">
        <v>45</v>
      </c>
      <c r="D8" s="64"/>
      <c r="E8" s="88"/>
    </row>
    <row r="9" spans="1:5" ht="27.2" customHeight="1">
      <c r="A9" s="9" t="s">
        <v>48</v>
      </c>
      <c r="B9" s="28"/>
      <c r="C9" s="9" t="s">
        <v>49</v>
      </c>
      <c r="D9" s="64"/>
      <c r="E9" s="88"/>
    </row>
    <row r="10" spans="1:5" ht="17.649999999999999" customHeight="1">
      <c r="A10" s="9" t="s">
        <v>287</v>
      </c>
      <c r="B10" s="28"/>
      <c r="C10" s="9" t="s">
        <v>53</v>
      </c>
      <c r="D10" s="64"/>
      <c r="E10" s="88"/>
    </row>
    <row r="11" spans="1:5" ht="17.649999999999999" customHeight="1">
      <c r="A11" s="9" t="s">
        <v>288</v>
      </c>
      <c r="B11" s="28"/>
      <c r="C11" s="9" t="s">
        <v>57</v>
      </c>
      <c r="D11" s="64"/>
      <c r="E11" s="88"/>
    </row>
    <row r="12" spans="1:5" ht="17.649999999999999" customHeight="1">
      <c r="A12" s="9" t="s">
        <v>289</v>
      </c>
      <c r="B12" s="28"/>
      <c r="C12" s="9" t="s">
        <v>61</v>
      </c>
      <c r="D12" s="64"/>
      <c r="E12" s="88"/>
    </row>
    <row r="13" spans="1:5" ht="17.649999999999999" customHeight="1">
      <c r="A13" s="7" t="s">
        <v>290</v>
      </c>
      <c r="B13" s="25"/>
      <c r="C13" s="9" t="s">
        <v>65</v>
      </c>
      <c r="D13" s="64"/>
      <c r="E13" s="88"/>
    </row>
    <row r="14" spans="1:5" ht="17.649999999999999" customHeight="1">
      <c r="A14" s="9" t="s">
        <v>285</v>
      </c>
      <c r="B14" s="28"/>
      <c r="C14" s="9" t="s">
        <v>69</v>
      </c>
      <c r="D14" s="64">
        <v>2657.14</v>
      </c>
      <c r="E14" s="88"/>
    </row>
    <row r="15" spans="1:5" ht="17.649999999999999" customHeight="1">
      <c r="A15" s="9" t="s">
        <v>287</v>
      </c>
      <c r="B15" s="28"/>
      <c r="C15" s="9" t="s">
        <v>73</v>
      </c>
      <c r="D15" s="64"/>
      <c r="E15" s="88"/>
    </row>
    <row r="16" spans="1:5" ht="17.649999999999999" customHeight="1">
      <c r="A16" s="9" t="s">
        <v>288</v>
      </c>
      <c r="B16" s="28"/>
      <c r="C16" s="9" t="s">
        <v>77</v>
      </c>
      <c r="D16" s="64"/>
      <c r="E16" s="88"/>
    </row>
    <row r="17" spans="1:5" ht="17.649999999999999" customHeight="1">
      <c r="A17" s="9" t="s">
        <v>289</v>
      </c>
      <c r="B17" s="28"/>
      <c r="C17" s="9" t="s">
        <v>81</v>
      </c>
      <c r="D17" s="64"/>
      <c r="E17" s="88"/>
    </row>
    <row r="18" spans="1:5" ht="17.649999999999999" customHeight="1">
      <c r="A18" s="9"/>
      <c r="B18" s="28"/>
      <c r="C18" s="9" t="s">
        <v>85</v>
      </c>
      <c r="D18" s="64"/>
      <c r="E18" s="88"/>
    </row>
    <row r="19" spans="1:5" ht="17.649999999999999" customHeight="1">
      <c r="A19" s="9"/>
      <c r="B19" s="29"/>
      <c r="C19" s="9" t="s">
        <v>89</v>
      </c>
      <c r="D19" s="64"/>
      <c r="E19" s="88"/>
    </row>
    <row r="20" spans="1:5" ht="17.649999999999999" customHeight="1">
      <c r="A20" s="9"/>
      <c r="B20" s="29"/>
      <c r="C20" s="9" t="s">
        <v>93</v>
      </c>
      <c r="D20" s="64"/>
      <c r="E20" s="88"/>
    </row>
    <row r="21" spans="1:5" ht="17.649999999999999" customHeight="1">
      <c r="A21" s="9"/>
      <c r="B21" s="29"/>
      <c r="C21" s="9" t="s">
        <v>97</v>
      </c>
      <c r="D21" s="64"/>
      <c r="E21" s="88"/>
    </row>
    <row r="22" spans="1:5" ht="17.649999999999999" customHeight="1">
      <c r="A22" s="9"/>
      <c r="B22" s="29"/>
      <c r="C22" s="9" t="s">
        <v>100</v>
      </c>
      <c r="D22" s="64"/>
      <c r="E22" s="88"/>
    </row>
    <row r="23" spans="1:5" ht="17.649999999999999" customHeight="1">
      <c r="A23" s="9"/>
      <c r="B23" s="29"/>
      <c r="C23" s="9" t="s">
        <v>103</v>
      </c>
      <c r="D23" s="64"/>
      <c r="E23" s="88"/>
    </row>
    <row r="24" spans="1:5" ht="17.649999999999999" customHeight="1">
      <c r="A24" s="9"/>
      <c r="B24" s="29"/>
      <c r="C24" s="9" t="s">
        <v>105</v>
      </c>
      <c r="D24" s="64"/>
      <c r="E24" s="88"/>
    </row>
    <row r="25" spans="1:5" ht="17.649999999999999" customHeight="1">
      <c r="A25" s="9"/>
      <c r="B25" s="29"/>
      <c r="C25" s="9" t="s">
        <v>107</v>
      </c>
      <c r="D25" s="64"/>
      <c r="E25" s="88"/>
    </row>
    <row r="26" spans="1:5" ht="17.649999999999999" customHeight="1">
      <c r="A26" s="9"/>
      <c r="B26" s="29"/>
      <c r="C26" s="9" t="s">
        <v>109</v>
      </c>
      <c r="D26" s="64">
        <v>613.75</v>
      </c>
      <c r="E26" s="88"/>
    </row>
    <row r="27" spans="1:5" ht="17.649999999999999" customHeight="1">
      <c r="A27" s="9"/>
      <c r="B27" s="29"/>
      <c r="C27" s="9" t="s">
        <v>111</v>
      </c>
      <c r="D27" s="64"/>
      <c r="E27" s="88"/>
    </row>
    <row r="28" spans="1:5" ht="17.649999999999999" customHeight="1">
      <c r="A28" s="9"/>
      <c r="B28" s="29"/>
      <c r="C28" s="9" t="s">
        <v>113</v>
      </c>
      <c r="D28" s="64"/>
      <c r="E28" s="88"/>
    </row>
    <row r="29" spans="1:5" ht="17.649999999999999" customHeight="1">
      <c r="A29" s="9"/>
      <c r="B29" s="29"/>
      <c r="C29" s="9" t="s">
        <v>115</v>
      </c>
      <c r="D29" s="64"/>
      <c r="E29" s="88"/>
    </row>
    <row r="30" spans="1:5" ht="17.649999999999999" customHeight="1">
      <c r="A30" s="9"/>
      <c r="B30" s="29"/>
      <c r="C30" s="9" t="s">
        <v>117</v>
      </c>
      <c r="D30" s="64"/>
      <c r="E30" s="88"/>
    </row>
    <row r="31" spans="1:5" ht="17.649999999999999" customHeight="1">
      <c r="A31" s="9"/>
      <c r="B31" s="29"/>
      <c r="C31" s="9" t="s">
        <v>119</v>
      </c>
      <c r="D31" s="64"/>
      <c r="E31" s="88"/>
    </row>
    <row r="32" spans="1:5" ht="17.649999999999999" customHeight="1">
      <c r="A32" s="9"/>
      <c r="B32" s="29"/>
      <c r="C32" s="9" t="s">
        <v>121</v>
      </c>
      <c r="D32" s="64"/>
      <c r="E32" s="88"/>
    </row>
    <row r="33" spans="1:5" ht="17.649999999999999" customHeight="1">
      <c r="A33" s="9"/>
      <c r="B33" s="29"/>
      <c r="C33" s="9" t="s">
        <v>123</v>
      </c>
      <c r="D33" s="64"/>
      <c r="E33" s="88"/>
    </row>
    <row r="34" spans="1:5" ht="17.649999999999999" customHeight="1">
      <c r="A34" s="9"/>
      <c r="B34" s="29"/>
      <c r="C34" s="9" t="s">
        <v>124</v>
      </c>
      <c r="D34" s="64"/>
      <c r="E34" s="88"/>
    </row>
    <row r="35" spans="1:5" ht="17.649999999999999" customHeight="1">
      <c r="A35" s="9"/>
      <c r="B35" s="29"/>
      <c r="C35" s="9" t="s">
        <v>125</v>
      </c>
      <c r="D35" s="64"/>
      <c r="E35" s="88"/>
    </row>
    <row r="36" spans="1:5" ht="17.649999999999999" customHeight="1">
      <c r="A36" s="9"/>
      <c r="B36" s="29"/>
      <c r="C36" s="9" t="s">
        <v>126</v>
      </c>
      <c r="D36" s="64"/>
      <c r="E36" s="88"/>
    </row>
    <row r="37" spans="1:5" ht="17.649999999999999" customHeight="1">
      <c r="A37" s="9"/>
      <c r="B37" s="29"/>
      <c r="C37" s="9"/>
      <c r="D37" s="29"/>
      <c r="E37" s="88"/>
    </row>
    <row r="38" spans="1:5" ht="17.649999999999999" customHeight="1">
      <c r="A38" s="7"/>
      <c r="B38" s="61"/>
      <c r="C38" s="7" t="s">
        <v>291</v>
      </c>
      <c r="D38" s="25"/>
      <c r="E38" s="90"/>
    </row>
    <row r="39" spans="1:5" ht="17.649999999999999" customHeight="1">
      <c r="A39" s="7"/>
      <c r="B39" s="61"/>
      <c r="C39" s="7"/>
      <c r="D39" s="61"/>
      <c r="E39" s="90"/>
    </row>
    <row r="40" spans="1:5" ht="17.649999999999999" customHeight="1">
      <c r="A40" s="6" t="s">
        <v>292</v>
      </c>
      <c r="B40" s="25">
        <f>B6</f>
        <v>11507.75</v>
      </c>
      <c r="C40" s="6" t="s">
        <v>293</v>
      </c>
      <c r="D40" s="12">
        <f>SUM(D7:D39)</f>
        <v>11507.75</v>
      </c>
      <c r="E40" s="90"/>
    </row>
    <row r="41" spans="1:5" ht="14.25" customHeight="1">
      <c r="A41" s="128" t="s">
        <v>294</v>
      </c>
      <c r="B41" s="128"/>
      <c r="C41" s="128"/>
    </row>
  </sheetData>
  <mergeCells count="5">
    <mergeCell ref="A2:D2"/>
    <mergeCell ref="A3:C3"/>
    <mergeCell ref="A4:B4"/>
    <mergeCell ref="C4:D4"/>
    <mergeCell ref="A41:C41"/>
  </mergeCells>
  <phoneticPr fontId="25" type="noConversion"/>
  <printOptions horizontalCentered="1"/>
  <pageMargins left="7.8472222222222193E-2" right="7.8472222222222193E-2" top="7.8472222222222193E-2" bottom="7.8472222222222193E-2" header="0" footer="0"/>
  <pageSetup paperSize="9" orientation="portrait"/>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
  <sheetViews>
    <sheetView showZeros="0" zoomScale="130" zoomScaleNormal="130" workbookViewId="0">
      <pane ySplit="6" topLeftCell="A7" activePane="bottomLeft" state="frozen"/>
      <selection pane="bottomLeft" activeCell="G7" sqref="G7"/>
    </sheetView>
  </sheetViews>
  <sheetFormatPr defaultColWidth="10" defaultRowHeight="13.5"/>
  <cols>
    <col min="1" max="1" width="14.625" customWidth="1"/>
    <col min="2" max="2" width="28.875" customWidth="1"/>
    <col min="3" max="3" width="14" customWidth="1"/>
    <col min="4" max="4" width="11.5" customWidth="1"/>
    <col min="5" max="5" width="11" customWidth="1"/>
    <col min="6" max="6" width="10.5" customWidth="1"/>
    <col min="7" max="7" width="11.375" customWidth="1"/>
    <col min="8" max="8" width="14.5" customWidth="1"/>
    <col min="9" max="9" width="9.75" customWidth="1"/>
  </cols>
  <sheetData>
    <row r="1" spans="1:8" ht="14.25" customHeight="1">
      <c r="A1" s="2"/>
      <c r="H1" s="60" t="s">
        <v>295</v>
      </c>
    </row>
    <row r="2" spans="1:8" ht="37.700000000000003" customHeight="1">
      <c r="A2" s="132" t="s">
        <v>13</v>
      </c>
      <c r="B2" s="132"/>
      <c r="C2" s="132"/>
      <c r="D2" s="132"/>
      <c r="E2" s="132"/>
      <c r="F2" s="132"/>
      <c r="G2" s="132"/>
      <c r="H2" s="132"/>
    </row>
    <row r="3" spans="1:8" ht="21.2" customHeight="1">
      <c r="A3" s="128" t="s">
        <v>31</v>
      </c>
      <c r="B3" s="128"/>
      <c r="C3" s="128"/>
      <c r="D3" s="128"/>
      <c r="E3" s="128"/>
      <c r="F3" s="128"/>
      <c r="G3" s="129" t="s">
        <v>32</v>
      </c>
      <c r="H3" s="129"/>
    </row>
    <row r="4" spans="1:8" ht="17.25" customHeight="1">
      <c r="A4" s="130" t="s">
        <v>170</v>
      </c>
      <c r="B4" s="130" t="s">
        <v>171</v>
      </c>
      <c r="C4" s="130" t="s">
        <v>137</v>
      </c>
      <c r="D4" s="130" t="s">
        <v>172</v>
      </c>
      <c r="E4" s="130"/>
      <c r="F4" s="130"/>
      <c r="G4" s="130"/>
      <c r="H4" s="130" t="s">
        <v>173</v>
      </c>
    </row>
    <row r="5" spans="1:8" ht="15" customHeight="1">
      <c r="A5" s="130"/>
      <c r="B5" s="130"/>
      <c r="C5" s="130"/>
      <c r="D5" s="130" t="s">
        <v>139</v>
      </c>
      <c r="E5" s="130" t="s">
        <v>296</v>
      </c>
      <c r="F5" s="130"/>
      <c r="G5" s="130" t="s">
        <v>297</v>
      </c>
      <c r="H5" s="130"/>
    </row>
    <row r="6" spans="1:8" ht="21.2" customHeight="1">
      <c r="A6" s="130"/>
      <c r="B6" s="130"/>
      <c r="C6" s="130"/>
      <c r="D6" s="130"/>
      <c r="E6" s="4" t="s">
        <v>274</v>
      </c>
      <c r="F6" s="4" t="s">
        <v>234</v>
      </c>
      <c r="G6" s="130"/>
      <c r="H6" s="130"/>
    </row>
    <row r="7" spans="1:8" ht="18.95" customHeight="1">
      <c r="A7" s="7"/>
      <c r="B7" s="7" t="s">
        <v>137</v>
      </c>
      <c r="C7" s="25">
        <f t="shared" ref="C7:C30" si="0">D7+H7</f>
        <v>11507.75</v>
      </c>
      <c r="D7" s="25">
        <f>E7+F7+G7</f>
        <v>9947.76</v>
      </c>
      <c r="E7" s="25">
        <f>E8</f>
        <v>6909.72</v>
      </c>
      <c r="F7" s="25">
        <f>F8</f>
        <v>1590.8</v>
      </c>
      <c r="G7" s="25">
        <f>G8</f>
        <v>1447.24</v>
      </c>
      <c r="H7" s="25">
        <f>H8</f>
        <v>1559.99</v>
      </c>
    </row>
    <row r="8" spans="1:8" ht="18.95" customHeight="1">
      <c r="A8" s="24" t="s">
        <v>155</v>
      </c>
      <c r="B8" s="24" t="s">
        <v>156</v>
      </c>
      <c r="C8" s="25">
        <f t="shared" si="0"/>
        <v>11507.75</v>
      </c>
      <c r="D8" s="25">
        <f t="shared" ref="D8:D30" si="1">E8+F8+G8</f>
        <v>9947.76</v>
      </c>
      <c r="E8" s="25">
        <f>E9+E26+E39+E53+E67+E81</f>
        <v>6909.72</v>
      </c>
      <c r="F8" s="25">
        <f>F9+F26+F39+F53+F67+F81</f>
        <v>1590.8</v>
      </c>
      <c r="G8" s="25">
        <f>G9+G26+G39+G53+G67+G81</f>
        <v>1447.24</v>
      </c>
      <c r="H8" s="25">
        <f>H9+H26+H39+H53+H67+H81</f>
        <v>1559.99</v>
      </c>
    </row>
    <row r="9" spans="1:8" ht="18.95" customHeight="1">
      <c r="A9" s="39" t="s">
        <v>157</v>
      </c>
      <c r="B9" s="39" t="s">
        <v>158</v>
      </c>
      <c r="C9" s="25">
        <f t="shared" si="0"/>
        <v>8729.2199999999993</v>
      </c>
      <c r="D9" s="25">
        <f t="shared" si="1"/>
        <v>7603.18</v>
      </c>
      <c r="E9" s="25">
        <f>E10+E16+E23</f>
        <v>5167.95</v>
      </c>
      <c r="F9" s="25">
        <f>F10+F16+F23</f>
        <v>1285.99</v>
      </c>
      <c r="G9" s="25">
        <f>G10+G16+G23</f>
        <v>1149.24</v>
      </c>
      <c r="H9" s="25">
        <f>H10+H16+H23</f>
        <v>1126.04</v>
      </c>
    </row>
    <row r="10" spans="1:8" ht="18.95" customHeight="1">
      <c r="A10" s="7" t="s">
        <v>178</v>
      </c>
      <c r="B10" s="7" t="s">
        <v>179</v>
      </c>
      <c r="C10" s="25">
        <f t="shared" si="0"/>
        <v>2094.23</v>
      </c>
      <c r="D10" s="25">
        <f t="shared" si="1"/>
        <v>2094.23</v>
      </c>
      <c r="E10" s="25">
        <f>E11+E14</f>
        <v>808.24</v>
      </c>
      <c r="F10" s="25">
        <f>F11+F14</f>
        <v>1285.99</v>
      </c>
      <c r="G10" s="25">
        <f>G11+G14</f>
        <v>0</v>
      </c>
      <c r="H10" s="25">
        <f>H11+H14</f>
        <v>0</v>
      </c>
    </row>
    <row r="11" spans="1:8" ht="18.95" customHeight="1">
      <c r="A11" s="7" t="s">
        <v>298</v>
      </c>
      <c r="B11" s="7" t="s">
        <v>299</v>
      </c>
      <c r="C11" s="25">
        <f t="shared" si="0"/>
        <v>1868.05</v>
      </c>
      <c r="D11" s="25">
        <f t="shared" si="1"/>
        <v>1868.05</v>
      </c>
      <c r="E11" s="25">
        <f>E12+E13</f>
        <v>582.05999999999995</v>
      </c>
      <c r="F11" s="25">
        <f>F12+F13</f>
        <v>1285.99</v>
      </c>
      <c r="G11" s="25">
        <v>0</v>
      </c>
      <c r="H11" s="25">
        <v>0</v>
      </c>
    </row>
    <row r="12" spans="1:8" ht="18.95" customHeight="1">
      <c r="A12" s="62" t="s">
        <v>300</v>
      </c>
      <c r="B12" s="9" t="s">
        <v>301</v>
      </c>
      <c r="C12" s="28">
        <f t="shared" si="0"/>
        <v>1285.99</v>
      </c>
      <c r="D12" s="28">
        <f t="shared" si="1"/>
        <v>1285.99</v>
      </c>
      <c r="E12" s="64"/>
      <c r="F12" s="64">
        <v>1285.99</v>
      </c>
      <c r="G12" s="64"/>
      <c r="H12" s="64"/>
    </row>
    <row r="13" spans="1:8" ht="18.95" customHeight="1">
      <c r="A13" s="62" t="s">
        <v>302</v>
      </c>
      <c r="B13" s="9" t="s">
        <v>303</v>
      </c>
      <c r="C13" s="28">
        <f t="shared" si="0"/>
        <v>582.05999999999995</v>
      </c>
      <c r="D13" s="28">
        <f t="shared" si="1"/>
        <v>582.05999999999995</v>
      </c>
      <c r="E13" s="64">
        <v>582.05999999999995</v>
      </c>
      <c r="F13" s="64"/>
      <c r="G13" s="64"/>
      <c r="H13" s="64"/>
    </row>
    <row r="14" spans="1:8" ht="18.95" customHeight="1">
      <c r="A14" s="7" t="s">
        <v>304</v>
      </c>
      <c r="B14" s="7" t="s">
        <v>253</v>
      </c>
      <c r="C14" s="25">
        <f t="shared" si="0"/>
        <v>226.18</v>
      </c>
      <c r="D14" s="25">
        <f t="shared" si="1"/>
        <v>226.18</v>
      </c>
      <c r="E14" s="25">
        <f>E15</f>
        <v>226.18</v>
      </c>
      <c r="F14" s="25">
        <v>0</v>
      </c>
      <c r="G14" s="25">
        <v>0</v>
      </c>
      <c r="H14" s="25">
        <v>0</v>
      </c>
    </row>
    <row r="15" spans="1:8" ht="18.95" customHeight="1">
      <c r="A15" s="62" t="s">
        <v>305</v>
      </c>
      <c r="B15" s="9" t="s">
        <v>187</v>
      </c>
      <c r="C15" s="28">
        <f t="shared" si="0"/>
        <v>226.18</v>
      </c>
      <c r="D15" s="28">
        <f t="shared" si="1"/>
        <v>226.18</v>
      </c>
      <c r="E15" s="64">
        <v>226.18</v>
      </c>
      <c r="F15" s="64"/>
      <c r="G15" s="64"/>
      <c r="H15" s="64"/>
    </row>
    <row r="16" spans="1:8" ht="18.95" customHeight="1">
      <c r="A16" s="7" t="s">
        <v>190</v>
      </c>
      <c r="B16" s="7" t="s">
        <v>191</v>
      </c>
      <c r="C16" s="25">
        <f t="shared" si="0"/>
        <v>6177.64</v>
      </c>
      <c r="D16" s="25">
        <f t="shared" si="1"/>
        <v>5051.6000000000004</v>
      </c>
      <c r="E16" s="25">
        <f>E17</f>
        <v>3902.36</v>
      </c>
      <c r="F16" s="25">
        <f>F17</f>
        <v>0</v>
      </c>
      <c r="G16" s="25">
        <f>G17</f>
        <v>1149.24</v>
      </c>
      <c r="H16" s="25">
        <f>H17</f>
        <v>1126.04</v>
      </c>
    </row>
    <row r="17" spans="1:8" ht="18.95" customHeight="1">
      <c r="A17" s="7" t="s">
        <v>306</v>
      </c>
      <c r="B17" s="7" t="s">
        <v>307</v>
      </c>
      <c r="C17" s="25">
        <f t="shared" si="0"/>
        <v>6177.64</v>
      </c>
      <c r="D17" s="25">
        <f t="shared" si="1"/>
        <v>5051.6000000000004</v>
      </c>
      <c r="E17" s="25">
        <f>E18+E19+E20+E21+E22</f>
        <v>3902.36</v>
      </c>
      <c r="F17" s="25">
        <f>F18+F19+F20+F21+F22</f>
        <v>0</v>
      </c>
      <c r="G17" s="25">
        <f>G18+G19+G20+G21+G22</f>
        <v>1149.24</v>
      </c>
      <c r="H17" s="25">
        <f>H18+H19+H20+H21+H22</f>
        <v>1126.04</v>
      </c>
    </row>
    <row r="18" spans="1:8" ht="18.95" customHeight="1">
      <c r="A18" s="62" t="s">
        <v>308</v>
      </c>
      <c r="B18" s="9" t="s">
        <v>309</v>
      </c>
      <c r="C18" s="28">
        <f t="shared" si="0"/>
        <v>5051.6000000000004</v>
      </c>
      <c r="D18" s="28">
        <f t="shared" si="1"/>
        <v>5051.6000000000004</v>
      </c>
      <c r="E18" s="64">
        <v>3902.36</v>
      </c>
      <c r="F18" s="64"/>
      <c r="G18" s="64">
        <v>1149.24</v>
      </c>
      <c r="H18" s="64"/>
    </row>
    <row r="19" spans="1:8" ht="18.95" customHeight="1">
      <c r="A19" s="62" t="s">
        <v>310</v>
      </c>
      <c r="B19" s="9" t="s">
        <v>311</v>
      </c>
      <c r="C19" s="28">
        <f t="shared" si="0"/>
        <v>226.04</v>
      </c>
      <c r="D19" s="28">
        <f t="shared" si="1"/>
        <v>0</v>
      </c>
      <c r="E19" s="64"/>
      <c r="F19" s="64"/>
      <c r="G19" s="64"/>
      <c r="H19" s="64">
        <v>226.04</v>
      </c>
    </row>
    <row r="20" spans="1:8" ht="18.95" customHeight="1">
      <c r="A20" s="62" t="s">
        <v>312</v>
      </c>
      <c r="B20" s="9" t="s">
        <v>313</v>
      </c>
      <c r="C20" s="28">
        <f t="shared" si="0"/>
        <v>70</v>
      </c>
      <c r="D20" s="28">
        <f t="shared" si="1"/>
        <v>0</v>
      </c>
      <c r="E20" s="64"/>
      <c r="F20" s="64"/>
      <c r="G20" s="64"/>
      <c r="H20" s="64">
        <v>70</v>
      </c>
    </row>
    <row r="21" spans="1:8" ht="18.95" customHeight="1">
      <c r="A21" s="62" t="s">
        <v>314</v>
      </c>
      <c r="B21" s="9" t="s">
        <v>315</v>
      </c>
      <c r="C21" s="28">
        <f t="shared" si="0"/>
        <v>550</v>
      </c>
      <c r="D21" s="28">
        <f t="shared" si="1"/>
        <v>0</v>
      </c>
      <c r="E21" s="64"/>
      <c r="F21" s="64"/>
      <c r="G21" s="64"/>
      <c r="H21" s="64">
        <v>550</v>
      </c>
    </row>
    <row r="22" spans="1:8" ht="18.95" customHeight="1">
      <c r="A22" s="62" t="s">
        <v>316</v>
      </c>
      <c r="B22" s="9" t="s">
        <v>317</v>
      </c>
      <c r="C22" s="28">
        <f t="shared" si="0"/>
        <v>280</v>
      </c>
      <c r="D22" s="28">
        <f t="shared" si="1"/>
        <v>0</v>
      </c>
      <c r="E22" s="64"/>
      <c r="F22" s="64"/>
      <c r="G22" s="64"/>
      <c r="H22" s="64">
        <v>280</v>
      </c>
    </row>
    <row r="23" spans="1:8" ht="18.95" customHeight="1">
      <c r="A23" s="7" t="s">
        <v>204</v>
      </c>
      <c r="B23" s="7" t="s">
        <v>205</v>
      </c>
      <c r="C23" s="25">
        <f t="shared" si="0"/>
        <v>457.35</v>
      </c>
      <c r="D23" s="25">
        <f t="shared" si="1"/>
        <v>457.35</v>
      </c>
      <c r="E23" s="25">
        <f>E24</f>
        <v>457.35</v>
      </c>
      <c r="F23" s="25">
        <v>0</v>
      </c>
      <c r="G23" s="25">
        <v>0</v>
      </c>
      <c r="H23" s="25">
        <v>0</v>
      </c>
    </row>
    <row r="24" spans="1:8" ht="18.95" customHeight="1">
      <c r="A24" s="7" t="s">
        <v>318</v>
      </c>
      <c r="B24" s="7" t="s">
        <v>319</v>
      </c>
      <c r="C24" s="25">
        <f t="shared" si="0"/>
        <v>457.35</v>
      </c>
      <c r="D24" s="25">
        <f t="shared" si="1"/>
        <v>457.35</v>
      </c>
      <c r="E24" s="25">
        <f>E25</f>
        <v>457.35</v>
      </c>
      <c r="F24" s="25">
        <v>0</v>
      </c>
      <c r="G24" s="25">
        <v>0</v>
      </c>
      <c r="H24" s="25">
        <v>0</v>
      </c>
    </row>
    <row r="25" spans="1:8" ht="18.95" customHeight="1">
      <c r="A25" s="62" t="s">
        <v>320</v>
      </c>
      <c r="B25" s="9" t="s">
        <v>321</v>
      </c>
      <c r="C25" s="28">
        <f t="shared" si="0"/>
        <v>457.35</v>
      </c>
      <c r="D25" s="28">
        <f t="shared" si="1"/>
        <v>457.35</v>
      </c>
      <c r="E25" s="64">
        <f>457.35</f>
        <v>457.35</v>
      </c>
      <c r="F25" s="64"/>
      <c r="G25" s="64"/>
      <c r="H25" s="64"/>
    </row>
    <row r="26" spans="1:8" ht="18.95" customHeight="1">
      <c r="A26" s="39" t="s">
        <v>159</v>
      </c>
      <c r="B26" s="39" t="s">
        <v>160</v>
      </c>
      <c r="C26" s="25">
        <f t="shared" si="0"/>
        <v>131.26</v>
      </c>
      <c r="D26" s="25">
        <f t="shared" si="1"/>
        <v>128.26</v>
      </c>
      <c r="E26" s="25">
        <f>E27+E31+E36</f>
        <v>104.57</v>
      </c>
      <c r="F26" s="25">
        <f>F27+F31+F36</f>
        <v>5.26</v>
      </c>
      <c r="G26" s="25">
        <f>G27+G31+G36</f>
        <v>18.43</v>
      </c>
      <c r="H26" s="25">
        <f>H27+H31+H36</f>
        <v>3</v>
      </c>
    </row>
    <row r="27" spans="1:8" ht="18.95" customHeight="1">
      <c r="A27" s="7" t="s">
        <v>190</v>
      </c>
      <c r="B27" s="7" t="s">
        <v>191</v>
      </c>
      <c r="C27" s="25">
        <f t="shared" si="0"/>
        <v>105.29</v>
      </c>
      <c r="D27" s="25">
        <f t="shared" si="1"/>
        <v>102.29</v>
      </c>
      <c r="E27" s="25">
        <f>E28</f>
        <v>78.599999999999994</v>
      </c>
      <c r="F27" s="25">
        <f>F28</f>
        <v>5.26</v>
      </c>
      <c r="G27" s="25">
        <f>G28</f>
        <v>18.43</v>
      </c>
      <c r="H27" s="25">
        <v>3</v>
      </c>
    </row>
    <row r="28" spans="1:8" ht="18.95" customHeight="1">
      <c r="A28" s="7" t="s">
        <v>306</v>
      </c>
      <c r="B28" s="7" t="s">
        <v>307</v>
      </c>
      <c r="C28" s="25">
        <f t="shared" si="0"/>
        <v>105.29</v>
      </c>
      <c r="D28" s="25">
        <f t="shared" si="1"/>
        <v>102.29</v>
      </c>
      <c r="E28" s="25">
        <f>E29+E30</f>
        <v>78.599999999999994</v>
      </c>
      <c r="F28" s="25">
        <f>F29+F30</f>
        <v>5.26</v>
      </c>
      <c r="G28" s="25">
        <f>G29+G30</f>
        <v>18.43</v>
      </c>
      <c r="H28" s="25">
        <f>H29+H30</f>
        <v>3</v>
      </c>
    </row>
    <row r="29" spans="1:8" ht="18.95" customHeight="1">
      <c r="A29" s="62" t="s">
        <v>314</v>
      </c>
      <c r="B29" s="9" t="s">
        <v>315</v>
      </c>
      <c r="C29" s="28">
        <f t="shared" si="0"/>
        <v>3</v>
      </c>
      <c r="D29" s="28">
        <f t="shared" si="1"/>
        <v>0</v>
      </c>
      <c r="E29" s="64"/>
      <c r="F29" s="64"/>
      <c r="G29" s="64"/>
      <c r="H29" s="64">
        <v>3</v>
      </c>
    </row>
    <row r="30" spans="1:8" ht="18.95" customHeight="1">
      <c r="A30" s="62" t="s">
        <v>322</v>
      </c>
      <c r="B30" s="9" t="s">
        <v>323</v>
      </c>
      <c r="C30" s="28">
        <f t="shared" si="0"/>
        <v>102.29</v>
      </c>
      <c r="D30" s="28">
        <f t="shared" si="1"/>
        <v>102.29</v>
      </c>
      <c r="E30" s="64">
        <v>78.599999999999994</v>
      </c>
      <c r="F30" s="64">
        <v>5.26</v>
      </c>
      <c r="G30" s="64">
        <v>18.43</v>
      </c>
      <c r="H30" s="64"/>
    </row>
    <row r="31" spans="1:8" ht="18.95" customHeight="1">
      <c r="A31" s="7" t="s">
        <v>178</v>
      </c>
      <c r="B31" s="7" t="s">
        <v>179</v>
      </c>
      <c r="C31" s="25">
        <f t="shared" ref="C31:C38" si="2">D31+H31</f>
        <v>16.54</v>
      </c>
      <c r="D31" s="25">
        <f t="shared" ref="D31:D38" si="3">E31+F31+G31</f>
        <v>16.54</v>
      </c>
      <c r="E31" s="25">
        <f>E32+E34</f>
        <v>16.54</v>
      </c>
      <c r="F31" s="25">
        <v>0</v>
      </c>
      <c r="G31" s="25">
        <v>0</v>
      </c>
      <c r="H31" s="25">
        <v>0</v>
      </c>
    </row>
    <row r="32" spans="1:8" ht="18.95" customHeight="1">
      <c r="A32" s="7" t="s">
        <v>298</v>
      </c>
      <c r="B32" s="7" t="s">
        <v>299</v>
      </c>
      <c r="C32" s="25">
        <f t="shared" si="2"/>
        <v>11.93</v>
      </c>
      <c r="D32" s="25">
        <f t="shared" si="3"/>
        <v>11.93</v>
      </c>
      <c r="E32" s="25">
        <f>E33</f>
        <v>11.93</v>
      </c>
      <c r="F32" s="25">
        <v>0</v>
      </c>
      <c r="G32" s="25">
        <v>0</v>
      </c>
      <c r="H32" s="25">
        <v>0</v>
      </c>
    </row>
    <row r="33" spans="1:8" ht="18.95" customHeight="1">
      <c r="A33" s="62" t="s">
        <v>302</v>
      </c>
      <c r="B33" s="9" t="s">
        <v>303</v>
      </c>
      <c r="C33" s="28">
        <f t="shared" si="2"/>
        <v>11.93</v>
      </c>
      <c r="D33" s="28">
        <f t="shared" si="3"/>
        <v>11.93</v>
      </c>
      <c r="E33" s="64">
        <v>11.93</v>
      </c>
      <c r="F33" s="64"/>
      <c r="G33" s="64"/>
      <c r="H33" s="64"/>
    </row>
    <row r="34" spans="1:8" ht="18.95" customHeight="1">
      <c r="A34" s="7" t="s">
        <v>304</v>
      </c>
      <c r="B34" s="7" t="s">
        <v>253</v>
      </c>
      <c r="C34" s="25">
        <f t="shared" si="2"/>
        <v>4.6100000000000003</v>
      </c>
      <c r="D34" s="25">
        <f t="shared" si="3"/>
        <v>4.6100000000000003</v>
      </c>
      <c r="E34" s="25">
        <f>E35</f>
        <v>4.6100000000000003</v>
      </c>
      <c r="F34" s="25">
        <v>0</v>
      </c>
      <c r="G34" s="25">
        <v>0</v>
      </c>
      <c r="H34" s="25">
        <v>0</v>
      </c>
    </row>
    <row r="35" spans="1:8" ht="18.95" customHeight="1">
      <c r="A35" s="62" t="s">
        <v>305</v>
      </c>
      <c r="B35" s="9" t="s">
        <v>187</v>
      </c>
      <c r="C35" s="28">
        <f t="shared" si="2"/>
        <v>4.6100000000000003</v>
      </c>
      <c r="D35" s="28">
        <f t="shared" si="3"/>
        <v>4.6100000000000003</v>
      </c>
      <c r="E35" s="64">
        <v>4.6100000000000003</v>
      </c>
      <c r="F35" s="64"/>
      <c r="G35" s="64"/>
      <c r="H35" s="64"/>
    </row>
    <row r="36" spans="1:8" ht="18.95" customHeight="1">
      <c r="A36" s="7" t="s">
        <v>204</v>
      </c>
      <c r="B36" s="7" t="s">
        <v>205</v>
      </c>
      <c r="C36" s="25">
        <f t="shared" si="2"/>
        <v>9.43</v>
      </c>
      <c r="D36" s="25">
        <f t="shared" si="3"/>
        <v>9.43</v>
      </c>
      <c r="E36" s="25">
        <f>E37</f>
        <v>9.43</v>
      </c>
      <c r="F36" s="25">
        <v>0</v>
      </c>
      <c r="G36" s="25">
        <v>0</v>
      </c>
      <c r="H36" s="25">
        <v>0</v>
      </c>
    </row>
    <row r="37" spans="1:8" ht="18.95" customHeight="1">
      <c r="A37" s="7" t="s">
        <v>318</v>
      </c>
      <c r="B37" s="7" t="s">
        <v>319</v>
      </c>
      <c r="C37" s="25">
        <f t="shared" si="2"/>
        <v>9.43</v>
      </c>
      <c r="D37" s="25">
        <f t="shared" si="3"/>
        <v>9.43</v>
      </c>
      <c r="E37" s="25">
        <f>E38</f>
        <v>9.43</v>
      </c>
      <c r="F37" s="25">
        <v>0</v>
      </c>
      <c r="G37" s="25">
        <v>0</v>
      </c>
      <c r="H37" s="25">
        <v>0</v>
      </c>
    </row>
    <row r="38" spans="1:8" ht="18.95" customHeight="1">
      <c r="A38" s="62" t="s">
        <v>320</v>
      </c>
      <c r="B38" s="9" t="s">
        <v>321</v>
      </c>
      <c r="C38" s="28">
        <f t="shared" si="2"/>
        <v>9.43</v>
      </c>
      <c r="D38" s="28">
        <f t="shared" si="3"/>
        <v>9.43</v>
      </c>
      <c r="E38" s="64">
        <v>9.43</v>
      </c>
      <c r="F38" s="64"/>
      <c r="G38" s="64"/>
      <c r="H38" s="64"/>
    </row>
    <row r="39" spans="1:8" ht="18.95" customHeight="1">
      <c r="A39" s="39" t="s">
        <v>161</v>
      </c>
      <c r="B39" s="39" t="s">
        <v>162</v>
      </c>
      <c r="C39" s="25">
        <f t="shared" ref="C39:C70" si="4">D39+H39</f>
        <v>512</v>
      </c>
      <c r="D39" s="25">
        <f t="shared" ref="D39:D70" si="5">E39+F39+G39</f>
        <v>446.56</v>
      </c>
      <c r="E39" s="25">
        <f>E40+E46+E50</f>
        <v>354.25</v>
      </c>
      <c r="F39" s="25">
        <f>F40+F46+F50</f>
        <v>35.450000000000003</v>
      </c>
      <c r="G39" s="25">
        <f>G40+G46+G50</f>
        <v>56.86</v>
      </c>
      <c r="H39" s="25">
        <f>H40+H46+H50</f>
        <v>65.44</v>
      </c>
    </row>
    <row r="40" spans="1:8" ht="18.95" customHeight="1">
      <c r="A40" s="7" t="s">
        <v>178</v>
      </c>
      <c r="B40" s="7" t="s">
        <v>179</v>
      </c>
      <c r="C40" s="25">
        <f t="shared" si="4"/>
        <v>92.21</v>
      </c>
      <c r="D40" s="25">
        <f t="shared" si="5"/>
        <v>92.21</v>
      </c>
      <c r="E40" s="25">
        <f>E41+E44</f>
        <v>56.76</v>
      </c>
      <c r="F40" s="25">
        <f>F41+F44</f>
        <v>35.450000000000003</v>
      </c>
      <c r="G40" s="25">
        <v>0</v>
      </c>
      <c r="H40" s="25">
        <v>0</v>
      </c>
    </row>
    <row r="41" spans="1:8" ht="18.95" customHeight="1">
      <c r="A41" s="7" t="s">
        <v>298</v>
      </c>
      <c r="B41" s="7" t="s">
        <v>299</v>
      </c>
      <c r="C41" s="25">
        <f t="shared" si="4"/>
        <v>76.180000000000007</v>
      </c>
      <c r="D41" s="25">
        <f t="shared" si="5"/>
        <v>76.180000000000007</v>
      </c>
      <c r="E41" s="25">
        <f>E42+E43</f>
        <v>40.729999999999997</v>
      </c>
      <c r="F41" s="25">
        <f>F42+F43</f>
        <v>35.450000000000003</v>
      </c>
      <c r="G41" s="25">
        <v>0</v>
      </c>
      <c r="H41" s="25">
        <v>0</v>
      </c>
    </row>
    <row r="42" spans="1:8" ht="18.95" customHeight="1">
      <c r="A42" s="62" t="s">
        <v>324</v>
      </c>
      <c r="B42" s="9" t="s">
        <v>325</v>
      </c>
      <c r="C42" s="28">
        <f t="shared" si="4"/>
        <v>35.450000000000003</v>
      </c>
      <c r="D42" s="28">
        <f t="shared" si="5"/>
        <v>35.450000000000003</v>
      </c>
      <c r="E42" s="64"/>
      <c r="F42" s="64">
        <v>35.450000000000003</v>
      </c>
      <c r="G42" s="64"/>
      <c r="H42" s="64"/>
    </row>
    <row r="43" spans="1:8" ht="18.95" customHeight="1">
      <c r="A43" s="62" t="s">
        <v>302</v>
      </c>
      <c r="B43" s="9" t="s">
        <v>303</v>
      </c>
      <c r="C43" s="28">
        <f t="shared" si="4"/>
        <v>40.729999999999997</v>
      </c>
      <c r="D43" s="28">
        <f t="shared" si="5"/>
        <v>40.729999999999997</v>
      </c>
      <c r="E43" s="64">
        <v>40.729999999999997</v>
      </c>
      <c r="F43" s="64"/>
      <c r="G43" s="64"/>
      <c r="H43" s="64"/>
    </row>
    <row r="44" spans="1:8" ht="18.95" customHeight="1">
      <c r="A44" s="7" t="s">
        <v>304</v>
      </c>
      <c r="B44" s="7" t="s">
        <v>253</v>
      </c>
      <c r="C44" s="25">
        <f t="shared" si="4"/>
        <v>16.03</v>
      </c>
      <c r="D44" s="25">
        <f t="shared" si="5"/>
        <v>16.03</v>
      </c>
      <c r="E44" s="25">
        <f>E45</f>
        <v>16.03</v>
      </c>
      <c r="F44" s="25">
        <v>0</v>
      </c>
      <c r="G44" s="25">
        <v>0</v>
      </c>
      <c r="H44" s="25">
        <v>0</v>
      </c>
    </row>
    <row r="45" spans="1:8" ht="18.95" customHeight="1">
      <c r="A45" s="62" t="s">
        <v>305</v>
      </c>
      <c r="B45" s="9" t="s">
        <v>187</v>
      </c>
      <c r="C45" s="28">
        <f t="shared" si="4"/>
        <v>16.03</v>
      </c>
      <c r="D45" s="28">
        <f t="shared" si="5"/>
        <v>16.03</v>
      </c>
      <c r="E45" s="64">
        <v>16.03</v>
      </c>
      <c r="F45" s="64"/>
      <c r="G45" s="64"/>
      <c r="H45" s="64"/>
    </row>
    <row r="46" spans="1:8" ht="18.95" customHeight="1">
      <c r="A46" s="7" t="s">
        <v>190</v>
      </c>
      <c r="B46" s="7" t="s">
        <v>191</v>
      </c>
      <c r="C46" s="25">
        <f t="shared" si="4"/>
        <v>387.92</v>
      </c>
      <c r="D46" s="25">
        <f t="shared" si="5"/>
        <v>322.48</v>
      </c>
      <c r="E46" s="25">
        <f>E47</f>
        <v>265.62</v>
      </c>
      <c r="F46" s="25">
        <f>F47</f>
        <v>0</v>
      </c>
      <c r="G46" s="25">
        <f>G47</f>
        <v>56.86</v>
      </c>
      <c r="H46" s="25">
        <f>H47</f>
        <v>65.44</v>
      </c>
    </row>
    <row r="47" spans="1:8" ht="18.95" customHeight="1">
      <c r="A47" s="7" t="s">
        <v>306</v>
      </c>
      <c r="B47" s="7" t="s">
        <v>307</v>
      </c>
      <c r="C47" s="25">
        <f t="shared" si="4"/>
        <v>387.92</v>
      </c>
      <c r="D47" s="25">
        <f t="shared" si="5"/>
        <v>322.48</v>
      </c>
      <c r="E47" s="25">
        <f>E48+E49</f>
        <v>265.62</v>
      </c>
      <c r="F47" s="25">
        <f>F48+F49</f>
        <v>0</v>
      </c>
      <c r="G47" s="25">
        <f>G48+G49</f>
        <v>56.86</v>
      </c>
      <c r="H47" s="25">
        <f>H48+H49</f>
        <v>65.44</v>
      </c>
    </row>
    <row r="48" spans="1:8" ht="18.95" customHeight="1">
      <c r="A48" s="62" t="s">
        <v>314</v>
      </c>
      <c r="B48" s="9" t="s">
        <v>315</v>
      </c>
      <c r="C48" s="28">
        <f t="shared" si="4"/>
        <v>65.44</v>
      </c>
      <c r="D48" s="28">
        <f t="shared" si="5"/>
        <v>0</v>
      </c>
      <c r="E48" s="64"/>
      <c r="F48" s="64"/>
      <c r="G48" s="64"/>
      <c r="H48" s="64">
        <v>65.44</v>
      </c>
    </row>
    <row r="49" spans="1:8" ht="18.95" customHeight="1">
      <c r="A49" s="62" t="s">
        <v>322</v>
      </c>
      <c r="B49" s="9" t="s">
        <v>323</v>
      </c>
      <c r="C49" s="28">
        <f t="shared" si="4"/>
        <v>322.48</v>
      </c>
      <c r="D49" s="28">
        <f t="shared" si="5"/>
        <v>322.48</v>
      </c>
      <c r="E49" s="64">
        <v>265.62</v>
      </c>
      <c r="F49" s="64"/>
      <c r="G49" s="64">
        <v>56.86</v>
      </c>
      <c r="H49" s="64"/>
    </row>
    <row r="50" spans="1:8" ht="18.95" customHeight="1">
      <c r="A50" s="7" t="s">
        <v>204</v>
      </c>
      <c r="B50" s="7" t="s">
        <v>205</v>
      </c>
      <c r="C50" s="25">
        <f t="shared" si="4"/>
        <v>31.87</v>
      </c>
      <c r="D50" s="25">
        <f t="shared" si="5"/>
        <v>31.87</v>
      </c>
      <c r="E50" s="25">
        <f>E51</f>
        <v>31.87</v>
      </c>
      <c r="F50" s="25">
        <v>0</v>
      </c>
      <c r="G50" s="25">
        <v>0</v>
      </c>
      <c r="H50" s="25">
        <v>0</v>
      </c>
    </row>
    <row r="51" spans="1:8" ht="18.95" customHeight="1">
      <c r="A51" s="7" t="s">
        <v>318</v>
      </c>
      <c r="B51" s="7" t="s">
        <v>319</v>
      </c>
      <c r="C51" s="25">
        <f t="shared" si="4"/>
        <v>31.87</v>
      </c>
      <c r="D51" s="25">
        <f t="shared" si="5"/>
        <v>31.87</v>
      </c>
      <c r="E51" s="25">
        <f>E52</f>
        <v>31.87</v>
      </c>
      <c r="F51" s="25">
        <v>0</v>
      </c>
      <c r="G51" s="25">
        <v>0</v>
      </c>
      <c r="H51" s="25">
        <v>0</v>
      </c>
    </row>
    <row r="52" spans="1:8" ht="18.95" customHeight="1">
      <c r="A52" s="62" t="s">
        <v>320</v>
      </c>
      <c r="B52" s="9" t="s">
        <v>321</v>
      </c>
      <c r="C52" s="28">
        <f t="shared" si="4"/>
        <v>31.87</v>
      </c>
      <c r="D52" s="28">
        <f t="shared" si="5"/>
        <v>31.87</v>
      </c>
      <c r="E52" s="64">
        <v>31.87</v>
      </c>
      <c r="F52" s="64"/>
      <c r="G52" s="64"/>
      <c r="H52" s="64"/>
    </row>
    <row r="53" spans="1:8" ht="18.95" customHeight="1">
      <c r="A53" s="39" t="s">
        <v>163</v>
      </c>
      <c r="B53" s="39" t="s">
        <v>164</v>
      </c>
      <c r="C53" s="25">
        <f t="shared" si="4"/>
        <v>730.24</v>
      </c>
      <c r="D53" s="25">
        <f t="shared" si="5"/>
        <v>710.04</v>
      </c>
      <c r="E53" s="25">
        <f>E54+E60+E64</f>
        <v>487.77</v>
      </c>
      <c r="F53" s="25">
        <f>F54+F60+F64</f>
        <v>130.5</v>
      </c>
      <c r="G53" s="25">
        <f>G54+G60+G64</f>
        <v>91.77</v>
      </c>
      <c r="H53" s="25">
        <v>20.2</v>
      </c>
    </row>
    <row r="54" spans="1:8" ht="18.95" customHeight="1">
      <c r="A54" s="7" t="s">
        <v>178</v>
      </c>
      <c r="B54" s="7" t="s">
        <v>179</v>
      </c>
      <c r="C54" s="25">
        <f t="shared" si="4"/>
        <v>208.12</v>
      </c>
      <c r="D54" s="25">
        <f t="shared" si="5"/>
        <v>208.12</v>
      </c>
      <c r="E54" s="25">
        <f>E55+E58</f>
        <v>77.62</v>
      </c>
      <c r="F54" s="25">
        <f>F55+F58</f>
        <v>130.5</v>
      </c>
      <c r="G54" s="25">
        <v>0</v>
      </c>
      <c r="H54" s="25">
        <v>0</v>
      </c>
    </row>
    <row r="55" spans="1:8" ht="18.95" customHeight="1">
      <c r="A55" s="7" t="s">
        <v>298</v>
      </c>
      <c r="B55" s="7" t="s">
        <v>299</v>
      </c>
      <c r="C55" s="25">
        <f t="shared" si="4"/>
        <v>184.89</v>
      </c>
      <c r="D55" s="25">
        <f t="shared" si="5"/>
        <v>184.89</v>
      </c>
      <c r="E55" s="25">
        <f>E56+E57</f>
        <v>55.9</v>
      </c>
      <c r="F55" s="25">
        <f>F56+F57</f>
        <v>128.99</v>
      </c>
      <c r="G55" s="25">
        <v>0</v>
      </c>
      <c r="H55" s="25">
        <v>0</v>
      </c>
    </row>
    <row r="56" spans="1:8" ht="18.95" customHeight="1">
      <c r="A56" s="62" t="s">
        <v>324</v>
      </c>
      <c r="B56" s="9" t="s">
        <v>325</v>
      </c>
      <c r="C56" s="28">
        <f t="shared" si="4"/>
        <v>128.99</v>
      </c>
      <c r="D56" s="28">
        <f t="shared" si="5"/>
        <v>128.99</v>
      </c>
      <c r="E56" s="64"/>
      <c r="F56" s="64">
        <v>128.99</v>
      </c>
      <c r="G56" s="64"/>
      <c r="H56" s="64"/>
    </row>
    <row r="57" spans="1:8" ht="18.95" customHeight="1">
      <c r="A57" s="62" t="s">
        <v>302</v>
      </c>
      <c r="B57" s="9" t="s">
        <v>303</v>
      </c>
      <c r="C57" s="28">
        <f t="shared" si="4"/>
        <v>55.9</v>
      </c>
      <c r="D57" s="28">
        <f t="shared" si="5"/>
        <v>55.9</v>
      </c>
      <c r="E57" s="64">
        <v>55.9</v>
      </c>
      <c r="F57" s="64"/>
      <c r="G57" s="64"/>
      <c r="H57" s="64"/>
    </row>
    <row r="58" spans="1:8" ht="18.95" customHeight="1">
      <c r="A58" s="7" t="s">
        <v>304</v>
      </c>
      <c r="B58" s="7" t="s">
        <v>253</v>
      </c>
      <c r="C58" s="25">
        <f t="shared" si="4"/>
        <v>23.23</v>
      </c>
      <c r="D58" s="25">
        <f t="shared" si="5"/>
        <v>23.23</v>
      </c>
      <c r="E58" s="25">
        <f>E59</f>
        <v>21.72</v>
      </c>
      <c r="F58" s="25">
        <f>F59</f>
        <v>1.51</v>
      </c>
      <c r="G58" s="25">
        <v>0</v>
      </c>
      <c r="H58" s="25">
        <v>0</v>
      </c>
    </row>
    <row r="59" spans="1:8" ht="18.95" customHeight="1">
      <c r="A59" s="62" t="s">
        <v>305</v>
      </c>
      <c r="B59" s="9" t="s">
        <v>187</v>
      </c>
      <c r="C59" s="28">
        <f t="shared" si="4"/>
        <v>23.23</v>
      </c>
      <c r="D59" s="28">
        <f t="shared" si="5"/>
        <v>23.23</v>
      </c>
      <c r="E59" s="64">
        <v>21.72</v>
      </c>
      <c r="F59" s="64">
        <v>1.51</v>
      </c>
      <c r="G59" s="64"/>
      <c r="H59" s="64"/>
    </row>
    <row r="60" spans="1:8" ht="18.95" customHeight="1">
      <c r="A60" s="7" t="s">
        <v>190</v>
      </c>
      <c r="B60" s="7" t="s">
        <v>191</v>
      </c>
      <c r="C60" s="25">
        <f t="shared" si="4"/>
        <v>478.17</v>
      </c>
      <c r="D60" s="25">
        <f t="shared" si="5"/>
        <v>457.97</v>
      </c>
      <c r="E60" s="25">
        <f>E61</f>
        <v>366.2</v>
      </c>
      <c r="F60" s="25">
        <f>F61</f>
        <v>0</v>
      </c>
      <c r="G60" s="25">
        <f>G61</f>
        <v>91.77</v>
      </c>
      <c r="H60" s="25">
        <v>20.2</v>
      </c>
    </row>
    <row r="61" spans="1:8" ht="18.95" customHeight="1">
      <c r="A61" s="7" t="s">
        <v>306</v>
      </c>
      <c r="B61" s="7" t="s">
        <v>307</v>
      </c>
      <c r="C61" s="25">
        <f t="shared" si="4"/>
        <v>478.17</v>
      </c>
      <c r="D61" s="25">
        <f t="shared" si="5"/>
        <v>457.97</v>
      </c>
      <c r="E61" s="25">
        <f>E62+E63</f>
        <v>366.2</v>
      </c>
      <c r="F61" s="25">
        <f>F62+F63</f>
        <v>0</v>
      </c>
      <c r="G61" s="25">
        <f>G62+G63</f>
        <v>91.77</v>
      </c>
      <c r="H61" s="25">
        <v>20.2</v>
      </c>
    </row>
    <row r="62" spans="1:8" ht="18.95" customHeight="1">
      <c r="A62" s="62" t="s">
        <v>314</v>
      </c>
      <c r="B62" s="9" t="s">
        <v>315</v>
      </c>
      <c r="C62" s="28">
        <f t="shared" si="4"/>
        <v>20.2</v>
      </c>
      <c r="D62" s="28">
        <f t="shared" si="5"/>
        <v>0</v>
      </c>
      <c r="E62" s="64"/>
      <c r="F62" s="64"/>
      <c r="G62" s="64"/>
      <c r="H62" s="64">
        <v>20.2</v>
      </c>
    </row>
    <row r="63" spans="1:8" ht="18.95" customHeight="1">
      <c r="A63" s="62" t="s">
        <v>322</v>
      </c>
      <c r="B63" s="9" t="s">
        <v>323</v>
      </c>
      <c r="C63" s="28">
        <f t="shared" si="4"/>
        <v>457.97</v>
      </c>
      <c r="D63" s="28">
        <f t="shared" si="5"/>
        <v>457.97</v>
      </c>
      <c r="E63" s="64">
        <v>366.2</v>
      </c>
      <c r="F63" s="64"/>
      <c r="G63" s="64">
        <v>91.77</v>
      </c>
      <c r="H63" s="64"/>
    </row>
    <row r="64" spans="1:8" ht="18.95" customHeight="1">
      <c r="A64" s="7" t="s">
        <v>204</v>
      </c>
      <c r="B64" s="7" t="s">
        <v>205</v>
      </c>
      <c r="C64" s="25">
        <f t="shared" si="4"/>
        <v>43.95</v>
      </c>
      <c r="D64" s="25">
        <f t="shared" si="5"/>
        <v>43.95</v>
      </c>
      <c r="E64" s="25">
        <f>E65</f>
        <v>43.95</v>
      </c>
      <c r="F64" s="25">
        <v>0</v>
      </c>
      <c r="G64" s="25">
        <v>0</v>
      </c>
      <c r="H64" s="25">
        <v>0</v>
      </c>
    </row>
    <row r="65" spans="1:8" ht="18.95" customHeight="1">
      <c r="A65" s="7" t="s">
        <v>318</v>
      </c>
      <c r="B65" s="7" t="s">
        <v>319</v>
      </c>
      <c r="C65" s="25">
        <f t="shared" si="4"/>
        <v>43.95</v>
      </c>
      <c r="D65" s="25">
        <f t="shared" si="5"/>
        <v>43.95</v>
      </c>
      <c r="E65" s="25">
        <f>E66</f>
        <v>43.95</v>
      </c>
      <c r="F65" s="25">
        <v>0</v>
      </c>
      <c r="G65" s="25">
        <v>0</v>
      </c>
      <c r="H65" s="25">
        <v>0</v>
      </c>
    </row>
    <row r="66" spans="1:8" ht="18.95" customHeight="1">
      <c r="A66" s="62" t="s">
        <v>320</v>
      </c>
      <c r="B66" s="9" t="s">
        <v>321</v>
      </c>
      <c r="C66" s="28">
        <f t="shared" si="4"/>
        <v>43.95</v>
      </c>
      <c r="D66" s="28">
        <f t="shared" si="5"/>
        <v>43.95</v>
      </c>
      <c r="E66" s="64">
        <v>43.95</v>
      </c>
      <c r="F66" s="64"/>
      <c r="G66" s="64"/>
      <c r="H66" s="64"/>
    </row>
    <row r="67" spans="1:8" ht="18.95" customHeight="1">
      <c r="A67" s="39" t="s">
        <v>165</v>
      </c>
      <c r="B67" s="39" t="s">
        <v>166</v>
      </c>
      <c r="C67" s="25">
        <f t="shared" si="4"/>
        <v>761.01</v>
      </c>
      <c r="D67" s="25">
        <f t="shared" si="5"/>
        <v>648.82000000000005</v>
      </c>
      <c r="E67" s="25">
        <f>E68+E74+E78</f>
        <v>443.68</v>
      </c>
      <c r="F67" s="25">
        <f>F68+F74+F78</f>
        <v>128.33000000000001</v>
      </c>
      <c r="G67" s="25">
        <f>G68+G74+G78</f>
        <v>76.81</v>
      </c>
      <c r="H67" s="25">
        <f>H68+H74+H78</f>
        <v>112.19</v>
      </c>
    </row>
    <row r="68" spans="1:8" ht="18.95" customHeight="1">
      <c r="A68" s="7" t="s">
        <v>178</v>
      </c>
      <c r="B68" s="7" t="s">
        <v>179</v>
      </c>
      <c r="C68" s="25">
        <f t="shared" si="4"/>
        <v>198.75</v>
      </c>
      <c r="D68" s="25">
        <f t="shared" si="5"/>
        <v>198.75</v>
      </c>
      <c r="E68" s="25">
        <f>E69+E72</f>
        <v>70.42</v>
      </c>
      <c r="F68" s="25">
        <f>F69+F72</f>
        <v>128.33000000000001</v>
      </c>
      <c r="G68" s="25">
        <f>G69+G72</f>
        <v>0</v>
      </c>
      <c r="H68" s="25">
        <v>0</v>
      </c>
    </row>
    <row r="69" spans="1:8" ht="18.95" customHeight="1">
      <c r="A69" s="7" t="s">
        <v>298</v>
      </c>
      <c r="B69" s="7" t="s">
        <v>299</v>
      </c>
      <c r="C69" s="25">
        <f t="shared" si="4"/>
        <v>178.98</v>
      </c>
      <c r="D69" s="25">
        <f t="shared" si="5"/>
        <v>178.98</v>
      </c>
      <c r="E69" s="25">
        <f>E70+E71</f>
        <v>50.65</v>
      </c>
      <c r="F69" s="25">
        <f>F70+F71</f>
        <v>128.33000000000001</v>
      </c>
      <c r="G69" s="25">
        <v>0</v>
      </c>
      <c r="H69" s="25">
        <v>0</v>
      </c>
    </row>
    <row r="70" spans="1:8" ht="18.95" customHeight="1">
      <c r="A70" s="62" t="s">
        <v>324</v>
      </c>
      <c r="B70" s="9" t="s">
        <v>325</v>
      </c>
      <c r="C70" s="28">
        <f t="shared" si="4"/>
        <v>128.33000000000001</v>
      </c>
      <c r="D70" s="28">
        <f t="shared" si="5"/>
        <v>128.33000000000001</v>
      </c>
      <c r="E70" s="64"/>
      <c r="F70" s="64">
        <v>128.33000000000001</v>
      </c>
      <c r="G70" s="64"/>
      <c r="H70" s="64"/>
    </row>
    <row r="71" spans="1:8" ht="18.95" customHeight="1">
      <c r="A71" s="62" t="s">
        <v>302</v>
      </c>
      <c r="B71" s="9" t="s">
        <v>303</v>
      </c>
      <c r="C71" s="28">
        <f t="shared" ref="C71:C94" si="6">D71+H71</f>
        <v>50.65</v>
      </c>
      <c r="D71" s="28">
        <f t="shared" ref="D71:D94" si="7">E71+F71+G71</f>
        <v>50.65</v>
      </c>
      <c r="E71" s="64">
        <v>50.65</v>
      </c>
      <c r="F71" s="64"/>
      <c r="G71" s="64"/>
      <c r="H71" s="64"/>
    </row>
    <row r="72" spans="1:8" ht="18.95" customHeight="1">
      <c r="A72" s="7" t="s">
        <v>304</v>
      </c>
      <c r="B72" s="7" t="s">
        <v>253</v>
      </c>
      <c r="C72" s="25">
        <f t="shared" si="6"/>
        <v>19.77</v>
      </c>
      <c r="D72" s="25">
        <f t="shared" si="7"/>
        <v>19.77</v>
      </c>
      <c r="E72" s="25">
        <f>E73</f>
        <v>19.77</v>
      </c>
      <c r="F72" s="25">
        <v>0</v>
      </c>
      <c r="G72" s="25">
        <v>0</v>
      </c>
      <c r="H72" s="25">
        <v>0</v>
      </c>
    </row>
    <row r="73" spans="1:8" ht="18.95" customHeight="1">
      <c r="A73" s="62" t="s">
        <v>305</v>
      </c>
      <c r="B73" s="9" t="s">
        <v>187</v>
      </c>
      <c r="C73" s="28">
        <f t="shared" si="6"/>
        <v>19.77</v>
      </c>
      <c r="D73" s="28">
        <f t="shared" si="7"/>
        <v>19.77</v>
      </c>
      <c r="E73" s="64">
        <v>19.77</v>
      </c>
      <c r="F73" s="64"/>
      <c r="G73" s="64"/>
      <c r="H73" s="64"/>
    </row>
    <row r="74" spans="1:8" ht="18.95" customHeight="1">
      <c r="A74" s="7" t="s">
        <v>190</v>
      </c>
      <c r="B74" s="7" t="s">
        <v>191</v>
      </c>
      <c r="C74" s="25">
        <f t="shared" si="6"/>
        <v>522.76</v>
      </c>
      <c r="D74" s="25">
        <f t="shared" si="7"/>
        <v>410.57</v>
      </c>
      <c r="E74" s="25">
        <f>E75</f>
        <v>333.76</v>
      </c>
      <c r="F74" s="25">
        <v>0</v>
      </c>
      <c r="G74" s="25">
        <f>G75</f>
        <v>76.81</v>
      </c>
      <c r="H74" s="25">
        <v>112.19</v>
      </c>
    </row>
    <row r="75" spans="1:8" ht="18.95" customHeight="1">
      <c r="A75" s="7" t="s">
        <v>306</v>
      </c>
      <c r="B75" s="7" t="s">
        <v>307</v>
      </c>
      <c r="C75" s="25">
        <f t="shared" si="6"/>
        <v>522.76</v>
      </c>
      <c r="D75" s="25">
        <f t="shared" si="7"/>
        <v>410.57</v>
      </c>
      <c r="E75" s="25">
        <f>E76</f>
        <v>333.76</v>
      </c>
      <c r="F75" s="25">
        <v>0</v>
      </c>
      <c r="G75" s="25">
        <f>G76</f>
        <v>76.81</v>
      </c>
      <c r="H75" s="25">
        <v>112.19</v>
      </c>
    </row>
    <row r="76" spans="1:8" ht="18.95" customHeight="1">
      <c r="A76" s="62" t="s">
        <v>322</v>
      </c>
      <c r="B76" s="9" t="s">
        <v>323</v>
      </c>
      <c r="C76" s="28">
        <f t="shared" si="6"/>
        <v>410.57</v>
      </c>
      <c r="D76" s="28">
        <f t="shared" si="7"/>
        <v>410.57</v>
      </c>
      <c r="E76" s="64">
        <v>333.76</v>
      </c>
      <c r="F76" s="64"/>
      <c r="G76" s="64">
        <v>76.81</v>
      </c>
      <c r="H76" s="64"/>
    </row>
    <row r="77" spans="1:8" ht="18.95" customHeight="1">
      <c r="A77" s="62" t="s">
        <v>316</v>
      </c>
      <c r="B77" s="9" t="s">
        <v>317</v>
      </c>
      <c r="C77" s="28">
        <f t="shared" si="6"/>
        <v>112.19</v>
      </c>
      <c r="D77" s="28">
        <f t="shared" si="7"/>
        <v>0</v>
      </c>
      <c r="E77" s="64"/>
      <c r="F77" s="64"/>
      <c r="G77" s="64"/>
      <c r="H77" s="64">
        <v>112.19</v>
      </c>
    </row>
    <row r="78" spans="1:8" ht="18.95" customHeight="1">
      <c r="A78" s="7" t="s">
        <v>204</v>
      </c>
      <c r="B78" s="7" t="s">
        <v>205</v>
      </c>
      <c r="C78" s="25">
        <f t="shared" si="6"/>
        <v>39.5</v>
      </c>
      <c r="D78" s="25">
        <f t="shared" si="7"/>
        <v>39.5</v>
      </c>
      <c r="E78" s="25">
        <f>E79</f>
        <v>39.5</v>
      </c>
      <c r="F78" s="25">
        <v>0</v>
      </c>
      <c r="G78" s="25">
        <v>0</v>
      </c>
      <c r="H78" s="25">
        <v>0</v>
      </c>
    </row>
    <row r="79" spans="1:8" ht="18.95" customHeight="1">
      <c r="A79" s="7" t="s">
        <v>318</v>
      </c>
      <c r="B79" s="7" t="s">
        <v>319</v>
      </c>
      <c r="C79" s="25">
        <f t="shared" si="6"/>
        <v>39.5</v>
      </c>
      <c r="D79" s="25">
        <f t="shared" si="7"/>
        <v>39.5</v>
      </c>
      <c r="E79" s="25">
        <f>E80</f>
        <v>39.5</v>
      </c>
      <c r="F79" s="25">
        <v>0</v>
      </c>
      <c r="G79" s="25">
        <v>0</v>
      </c>
      <c r="H79" s="25">
        <v>0</v>
      </c>
    </row>
    <row r="80" spans="1:8" ht="18.95" customHeight="1">
      <c r="A80" s="62" t="s">
        <v>320</v>
      </c>
      <c r="B80" s="9" t="s">
        <v>321</v>
      </c>
      <c r="C80" s="28">
        <f t="shared" si="6"/>
        <v>39.5</v>
      </c>
      <c r="D80" s="28">
        <f t="shared" si="7"/>
        <v>39.5</v>
      </c>
      <c r="E80" s="64">
        <v>39.5</v>
      </c>
      <c r="F80" s="64"/>
      <c r="G80" s="64"/>
      <c r="H80" s="64"/>
    </row>
    <row r="81" spans="1:8" ht="18.95" customHeight="1">
      <c r="A81" s="39" t="s">
        <v>167</v>
      </c>
      <c r="B81" s="39" t="s">
        <v>168</v>
      </c>
      <c r="C81" s="25">
        <f t="shared" si="6"/>
        <v>644.02</v>
      </c>
      <c r="D81" s="25">
        <f t="shared" si="7"/>
        <v>410.9</v>
      </c>
      <c r="E81" s="25">
        <f>E82+E88+E92</f>
        <v>351.5</v>
      </c>
      <c r="F81" s="25">
        <f>F82+F88+F92</f>
        <v>5.27</v>
      </c>
      <c r="G81" s="25">
        <f>G82+G88+G92</f>
        <v>54.13</v>
      </c>
      <c r="H81" s="25">
        <f>H82+H88+H92</f>
        <v>233.12</v>
      </c>
    </row>
    <row r="82" spans="1:8" ht="18.95" customHeight="1">
      <c r="A82" s="7" t="s">
        <v>178</v>
      </c>
      <c r="B82" s="7" t="s">
        <v>179</v>
      </c>
      <c r="C82" s="25">
        <f t="shared" si="6"/>
        <v>47.29</v>
      </c>
      <c r="D82" s="25">
        <f t="shared" si="7"/>
        <v>47.29</v>
      </c>
      <c r="E82" s="25">
        <f>E83+E86</f>
        <v>42.02</v>
      </c>
      <c r="F82" s="25">
        <f>F83+F86</f>
        <v>5.27</v>
      </c>
      <c r="G82" s="25">
        <v>0</v>
      </c>
      <c r="H82" s="25">
        <v>0</v>
      </c>
    </row>
    <row r="83" spans="1:8" ht="18.95" customHeight="1">
      <c r="A83" s="7" t="s">
        <v>298</v>
      </c>
      <c r="B83" s="7" t="s">
        <v>299</v>
      </c>
      <c r="C83" s="25">
        <f t="shared" si="6"/>
        <v>45.68</v>
      </c>
      <c r="D83" s="25">
        <f t="shared" si="7"/>
        <v>45.68</v>
      </c>
      <c r="E83" s="25">
        <f>E84+E85</f>
        <v>40.409999999999997</v>
      </c>
      <c r="F83" s="25">
        <f>F84+F85</f>
        <v>5.27</v>
      </c>
      <c r="G83" s="25">
        <v>0</v>
      </c>
      <c r="H83" s="25">
        <v>0</v>
      </c>
    </row>
    <row r="84" spans="1:8" ht="18.95" customHeight="1">
      <c r="A84" s="62" t="s">
        <v>324</v>
      </c>
      <c r="B84" s="9" t="s">
        <v>325</v>
      </c>
      <c r="C84" s="28">
        <f t="shared" si="6"/>
        <v>5.27</v>
      </c>
      <c r="D84" s="28">
        <f t="shared" si="7"/>
        <v>5.27</v>
      </c>
      <c r="E84" s="64"/>
      <c r="F84" s="64">
        <v>5.27</v>
      </c>
      <c r="G84" s="64"/>
      <c r="H84" s="64"/>
    </row>
    <row r="85" spans="1:8" ht="18.95" customHeight="1">
      <c r="A85" s="62" t="s">
        <v>302</v>
      </c>
      <c r="B85" s="9" t="s">
        <v>303</v>
      </c>
      <c r="C85" s="28">
        <f t="shared" si="6"/>
        <v>40.409999999999997</v>
      </c>
      <c r="D85" s="28">
        <f t="shared" si="7"/>
        <v>40.409999999999997</v>
      </c>
      <c r="E85" s="64">
        <v>40.409999999999997</v>
      </c>
      <c r="F85" s="64"/>
      <c r="G85" s="64"/>
      <c r="H85" s="64"/>
    </row>
    <row r="86" spans="1:8" ht="18.95" customHeight="1">
      <c r="A86" s="7" t="s">
        <v>304</v>
      </c>
      <c r="B86" s="7" t="s">
        <v>253</v>
      </c>
      <c r="C86" s="25">
        <f t="shared" si="6"/>
        <v>1.61</v>
      </c>
      <c r="D86" s="25">
        <f t="shared" si="7"/>
        <v>1.61</v>
      </c>
      <c r="E86" s="25">
        <f>E87</f>
        <v>1.61</v>
      </c>
      <c r="F86" s="25">
        <v>0</v>
      </c>
      <c r="G86" s="25">
        <v>0</v>
      </c>
      <c r="H86" s="25">
        <v>0</v>
      </c>
    </row>
    <row r="87" spans="1:8" ht="18.95" customHeight="1">
      <c r="A87" s="62" t="s">
        <v>305</v>
      </c>
      <c r="B87" s="9" t="s">
        <v>187</v>
      </c>
      <c r="C87" s="28">
        <f t="shared" si="6"/>
        <v>1.61</v>
      </c>
      <c r="D87" s="28">
        <f t="shared" si="7"/>
        <v>1.61</v>
      </c>
      <c r="E87" s="64">
        <v>1.61</v>
      </c>
      <c r="F87" s="64"/>
      <c r="G87" s="64"/>
      <c r="H87" s="64"/>
    </row>
    <row r="88" spans="1:8" ht="18.95" customHeight="1">
      <c r="A88" s="7" t="s">
        <v>190</v>
      </c>
      <c r="B88" s="7" t="s">
        <v>191</v>
      </c>
      <c r="C88" s="25">
        <f t="shared" si="6"/>
        <v>565.08000000000004</v>
      </c>
      <c r="D88" s="25">
        <f t="shared" si="7"/>
        <v>331.96</v>
      </c>
      <c r="E88" s="25">
        <f>E89</f>
        <v>277.83</v>
      </c>
      <c r="F88" s="25">
        <f>F89</f>
        <v>0</v>
      </c>
      <c r="G88" s="25">
        <f>G89</f>
        <v>54.13</v>
      </c>
      <c r="H88" s="25">
        <f>H89</f>
        <v>233.12</v>
      </c>
    </row>
    <row r="89" spans="1:8" ht="18.95" customHeight="1">
      <c r="A89" s="7" t="s">
        <v>306</v>
      </c>
      <c r="B89" s="7" t="s">
        <v>307</v>
      </c>
      <c r="C89" s="25">
        <f t="shared" si="6"/>
        <v>565.08000000000004</v>
      </c>
      <c r="D89" s="25">
        <f t="shared" si="7"/>
        <v>331.96</v>
      </c>
      <c r="E89" s="25">
        <f>E90+E91</f>
        <v>277.83</v>
      </c>
      <c r="F89" s="25">
        <f>F90+F91</f>
        <v>0</v>
      </c>
      <c r="G89" s="25">
        <f>G90+G91</f>
        <v>54.13</v>
      </c>
      <c r="H89" s="25">
        <f>H90+H91</f>
        <v>233.12</v>
      </c>
    </row>
    <row r="90" spans="1:8" ht="18.95" customHeight="1">
      <c r="A90" s="62" t="s">
        <v>322</v>
      </c>
      <c r="B90" s="9" t="s">
        <v>323</v>
      </c>
      <c r="C90" s="28">
        <f t="shared" si="6"/>
        <v>331.96</v>
      </c>
      <c r="D90" s="28">
        <f t="shared" si="7"/>
        <v>331.96</v>
      </c>
      <c r="E90" s="64">
        <v>277.83</v>
      </c>
      <c r="F90" s="64"/>
      <c r="G90" s="64">
        <v>54.13</v>
      </c>
      <c r="H90" s="64"/>
    </row>
    <row r="91" spans="1:8" ht="18.95" customHeight="1">
      <c r="A91" s="62" t="s">
        <v>316</v>
      </c>
      <c r="B91" s="9" t="s">
        <v>317</v>
      </c>
      <c r="C91" s="28">
        <f t="shared" si="6"/>
        <v>233.12</v>
      </c>
      <c r="D91" s="28">
        <f t="shared" si="7"/>
        <v>0</v>
      </c>
      <c r="E91" s="64"/>
      <c r="F91" s="64"/>
      <c r="G91" s="64"/>
      <c r="H91" s="64">
        <v>233.12</v>
      </c>
    </row>
    <row r="92" spans="1:8" ht="18.95" customHeight="1">
      <c r="A92" s="7" t="s">
        <v>204</v>
      </c>
      <c r="B92" s="7" t="s">
        <v>205</v>
      </c>
      <c r="C92" s="25">
        <f t="shared" si="6"/>
        <v>31.65</v>
      </c>
      <c r="D92" s="25">
        <f t="shared" si="7"/>
        <v>31.65</v>
      </c>
      <c r="E92" s="25">
        <f>E93</f>
        <v>31.65</v>
      </c>
      <c r="F92" s="25">
        <v>0</v>
      </c>
      <c r="G92" s="25">
        <v>0</v>
      </c>
      <c r="H92" s="25">
        <v>0</v>
      </c>
    </row>
    <row r="93" spans="1:8" ht="18.95" customHeight="1">
      <c r="A93" s="7" t="s">
        <v>318</v>
      </c>
      <c r="B93" s="7" t="s">
        <v>319</v>
      </c>
      <c r="C93" s="25">
        <f t="shared" si="6"/>
        <v>31.65</v>
      </c>
      <c r="D93" s="25">
        <f t="shared" si="7"/>
        <v>31.65</v>
      </c>
      <c r="E93" s="25">
        <f>E94</f>
        <v>31.65</v>
      </c>
      <c r="F93" s="25">
        <v>0</v>
      </c>
      <c r="G93" s="25">
        <v>0</v>
      </c>
      <c r="H93" s="25">
        <v>0</v>
      </c>
    </row>
    <row r="94" spans="1:8" ht="18.95" customHeight="1">
      <c r="A94" s="62" t="s">
        <v>320</v>
      </c>
      <c r="B94" s="9" t="s">
        <v>321</v>
      </c>
      <c r="C94" s="28">
        <f t="shared" si="6"/>
        <v>31.65</v>
      </c>
      <c r="D94" s="28">
        <f t="shared" si="7"/>
        <v>31.65</v>
      </c>
      <c r="E94" s="64">
        <v>31.65</v>
      </c>
      <c r="F94" s="64"/>
      <c r="G94" s="64"/>
      <c r="H94" s="64"/>
    </row>
    <row r="95" spans="1:8" ht="18.95" customHeight="1"/>
  </sheetData>
  <mergeCells count="11">
    <mergeCell ref="A2:H2"/>
    <mergeCell ref="A3:F3"/>
    <mergeCell ref="G3:H3"/>
    <mergeCell ref="D4:G4"/>
    <mergeCell ref="E5:F5"/>
    <mergeCell ref="A4:A6"/>
    <mergeCell ref="B4:B6"/>
    <mergeCell ref="C4:C6"/>
    <mergeCell ref="D5:D6"/>
    <mergeCell ref="G5:G6"/>
    <mergeCell ref="H4:H6"/>
  </mergeCells>
  <phoneticPr fontId="25" type="noConversion"/>
  <printOptions horizontalCentered="1"/>
  <pageMargins left="7.8472222222222193E-2" right="7.8472222222222193E-2" top="0.39305555555555599" bottom="0.27500000000000002" header="0" footer="0"/>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25</vt:i4>
      </vt:variant>
      <vt:variant>
        <vt:lpstr>命名范围</vt:lpstr>
      </vt:variant>
      <vt:variant>
        <vt:i4>7</vt:i4>
      </vt:variant>
    </vt:vector>
  </HeadingPairs>
  <TitlesOfParts>
    <vt:vector size="32"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'10工资福利'!Print_Titles</vt:lpstr>
      <vt:lpstr>'3支出总表'!Print_Titles</vt:lpstr>
      <vt:lpstr>'4支出分类(政府预算)'!Print_Titles</vt:lpstr>
      <vt:lpstr>'5支出分类（部门预算）'!Print_Titles</vt:lpstr>
      <vt:lpstr>'7一般公共预算支出表'!Print_Titles</vt:lpstr>
      <vt:lpstr>'8一般公共预算基本支出情况表'!Print_Titles</vt:lpstr>
      <vt:lpstr>'9工资福利(政府预算)'!Print_Titles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MR陈</cp:lastModifiedBy>
  <dcterms:created xsi:type="dcterms:W3CDTF">2025-02-27T00:11:00Z</dcterms:created>
  <dcterms:modified xsi:type="dcterms:W3CDTF">2026-03-25T01:30:54Z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C00CD1004AD94501AAA8C4CEA90EE267_12</vt:lpwstr>
  </property>
  <property fmtid="{D5CDD505-2E9C-101B-9397-08002B2CF9AE}" pid="4" name="CalculationRule">
    <vt:i4>0</vt:i4>
  </property>
</Properties>
</file>